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1"/>
  <workbookPr/>
  <mc:AlternateContent xmlns:mc="http://schemas.openxmlformats.org/markup-compatibility/2006">
    <mc:Choice Requires="x15">
      <x15ac:absPath xmlns:x15ac="http://schemas.microsoft.com/office/spreadsheetml/2010/11/ac" url="/Users/arnaud-cartelis/Downloads/"/>
    </mc:Choice>
  </mc:AlternateContent>
  <xr:revisionPtr revIDLastSave="0" documentId="8_{A0EF8E5D-1C70-644A-A519-CAB495403CD2}" xr6:coauthVersionLast="36" xr6:coauthVersionMax="36" xr10:uidLastSave="{00000000-0000-0000-0000-000000000000}"/>
  <bookViews>
    <workbookView xWindow="32920" yWindow="-1600" windowWidth="25600" windowHeight="15540" xr2:uid="{00000000-000D-0000-FFFF-FFFF00000000}"/>
  </bookViews>
  <sheets>
    <sheet name="Síntesis" sheetId="1" r:id="rId1"/>
    <sheet name="Facturación" sheetId="2" r:id="rId2"/>
    <sheet name="Adquisición" sheetId="3" r:id="rId3"/>
    <sheet name="Compra" sheetId="4" r:id="rId4"/>
    <sheet name="Salarios" sheetId="5" r:id="rId5"/>
  </sheets>
  <calcPr calcId="181029"/>
</workbook>
</file>

<file path=xl/calcChain.xml><?xml version="1.0" encoding="utf-8"?>
<calcChain xmlns="http://schemas.openxmlformats.org/spreadsheetml/2006/main">
  <c r="O21" i="5" l="1"/>
  <c r="E21" i="5"/>
  <c r="AB19" i="5"/>
  <c r="AB36" i="1" s="1"/>
  <c r="N19" i="5"/>
  <c r="N36" i="1" s="1"/>
  <c r="J19" i="5"/>
  <c r="G19" i="5"/>
  <c r="F19" i="5"/>
  <c r="E19" i="5"/>
  <c r="E36" i="1" s="1"/>
  <c r="E31" i="1" s="1"/>
  <c r="D19" i="5"/>
  <c r="C19" i="5"/>
  <c r="B19" i="5"/>
  <c r="AH18" i="5"/>
  <c r="U18" i="5"/>
  <c r="H18" i="5"/>
  <c r="AH17" i="5"/>
  <c r="U17" i="5"/>
  <c r="H17" i="5"/>
  <c r="AG14" i="5"/>
  <c r="AF14" i="5"/>
  <c r="AE14" i="5"/>
  <c r="AE35" i="1" s="1"/>
  <c r="AD14" i="5"/>
  <c r="AC14" i="5"/>
  <c r="AB14" i="5"/>
  <c r="AB35" i="1" s="1"/>
  <c r="AA14" i="5"/>
  <c r="AA35" i="1" s="1"/>
  <c r="Z14" i="5"/>
  <c r="Y14" i="5"/>
  <c r="X14" i="5"/>
  <c r="W14" i="5"/>
  <c r="W35" i="1" s="1"/>
  <c r="V14" i="5"/>
  <c r="T14" i="5"/>
  <c r="S14" i="5"/>
  <c r="S35" i="1" s="1"/>
  <c r="R14" i="5"/>
  <c r="Q14" i="5"/>
  <c r="P14" i="5"/>
  <c r="O14" i="5"/>
  <c r="O35" i="1" s="1"/>
  <c r="N14" i="5"/>
  <c r="M14" i="5"/>
  <c r="M21" i="5" s="1"/>
  <c r="L14" i="5"/>
  <c r="L35" i="1" s="1"/>
  <c r="K14" i="5"/>
  <c r="K35" i="1" s="1"/>
  <c r="J14" i="5"/>
  <c r="I14" i="5"/>
  <c r="U14" i="5" s="1"/>
  <c r="U35" i="1" s="1"/>
  <c r="G14" i="5"/>
  <c r="G35" i="1" s="1"/>
  <c r="F14" i="5"/>
  <c r="E14" i="5"/>
  <c r="D14" i="5"/>
  <c r="D21" i="5" s="1"/>
  <c r="C14" i="5"/>
  <c r="C35" i="1" s="1"/>
  <c r="B14" i="5"/>
  <c r="AH13" i="5"/>
  <c r="U13" i="5"/>
  <c r="H13" i="5"/>
  <c r="AH12" i="5"/>
  <c r="U12" i="5"/>
  <c r="H12" i="5"/>
  <c r="AG9" i="5"/>
  <c r="AF9" i="5"/>
  <c r="AE9" i="5"/>
  <c r="AE21" i="5" s="1"/>
  <c r="AD9" i="5"/>
  <c r="AC9" i="5"/>
  <c r="AB9" i="5"/>
  <c r="AA9" i="5"/>
  <c r="AA34" i="1" s="1"/>
  <c r="Z9" i="5"/>
  <c r="Y9" i="5"/>
  <c r="X9" i="5"/>
  <c r="W9" i="5"/>
  <c r="V9" i="5"/>
  <c r="T9" i="5"/>
  <c r="S9" i="5"/>
  <c r="R9" i="5"/>
  <c r="R21" i="5" s="1"/>
  <c r="Q9" i="5"/>
  <c r="P9" i="5"/>
  <c r="O9" i="5"/>
  <c r="N9" i="5"/>
  <c r="N21" i="5" s="1"/>
  <c r="M9" i="5"/>
  <c r="L9" i="5"/>
  <c r="K9" i="5"/>
  <c r="J9" i="5"/>
  <c r="I9" i="5"/>
  <c r="U9" i="5" s="1"/>
  <c r="U34" i="1" s="1"/>
  <c r="G9" i="5"/>
  <c r="F9" i="5"/>
  <c r="E9" i="5"/>
  <c r="D9" i="5"/>
  <c r="C9" i="5"/>
  <c r="B9" i="5"/>
  <c r="AH8" i="5"/>
  <c r="U8" i="5"/>
  <c r="H8" i="5"/>
  <c r="AH7" i="5"/>
  <c r="U7" i="5"/>
  <c r="H7" i="5"/>
  <c r="AH3" i="5"/>
  <c r="U3" i="5"/>
  <c r="H3" i="5"/>
  <c r="AE16" i="4"/>
  <c r="AA16" i="4"/>
  <c r="AA29" i="1" s="1"/>
  <c r="AA24" i="1" s="1"/>
  <c r="Z16" i="4"/>
  <c r="W16" i="4"/>
  <c r="R16" i="4"/>
  <c r="R29" i="1" s="1"/>
  <c r="Q16" i="4"/>
  <c r="Q29" i="1" s="1"/>
  <c r="K16" i="4"/>
  <c r="J16" i="4"/>
  <c r="F16" i="4"/>
  <c r="F29" i="1" s="1"/>
  <c r="F24" i="1" s="1"/>
  <c r="F25" i="1" s="1"/>
  <c r="B16" i="4"/>
  <c r="AH15" i="4"/>
  <c r="U15" i="4"/>
  <c r="H15" i="4"/>
  <c r="AE12" i="4"/>
  <c r="AE28" i="1" s="1"/>
  <c r="AC12" i="4"/>
  <c r="AA12" i="4"/>
  <c r="AA28" i="1" s="1"/>
  <c r="W12" i="4"/>
  <c r="W28" i="1" s="1"/>
  <c r="V12" i="4"/>
  <c r="O12" i="4"/>
  <c r="O28" i="1" s="1"/>
  <c r="M12" i="4"/>
  <c r="J12" i="4"/>
  <c r="G12" i="4"/>
  <c r="G28" i="1" s="1"/>
  <c r="F12" i="4"/>
  <c r="F28" i="1" s="1"/>
  <c r="B12" i="4"/>
  <c r="AH11" i="4"/>
  <c r="U11" i="4"/>
  <c r="H11" i="4"/>
  <c r="AG8" i="4"/>
  <c r="AE8" i="4"/>
  <c r="AA8" i="4"/>
  <c r="Z8" i="4"/>
  <c r="Z27" i="1" s="1"/>
  <c r="W8" i="4"/>
  <c r="R8" i="4"/>
  <c r="Q8" i="4"/>
  <c r="M8" i="4"/>
  <c r="K8" i="4"/>
  <c r="J8" i="4"/>
  <c r="F8" i="4"/>
  <c r="E8" i="4"/>
  <c r="AH7" i="4"/>
  <c r="U7" i="4"/>
  <c r="H7" i="4"/>
  <c r="AH3" i="4"/>
  <c r="U3" i="4"/>
  <c r="H3" i="4"/>
  <c r="R57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T56" i="3"/>
  <c r="S56" i="3"/>
  <c r="R56" i="3"/>
  <c r="R58" i="3" s="1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AH55" i="3"/>
  <c r="U55" i="3"/>
  <c r="U56" i="3" s="1"/>
  <c r="H55" i="3"/>
  <c r="Z54" i="3"/>
  <c r="R54" i="3"/>
  <c r="G54" i="3"/>
  <c r="G57" i="3" s="1"/>
  <c r="F54" i="3"/>
  <c r="AH49" i="3"/>
  <c r="AG49" i="3"/>
  <c r="AF49" i="3"/>
  <c r="AE49" i="3"/>
  <c r="AD49" i="3"/>
  <c r="AC49" i="3"/>
  <c r="AB49" i="3"/>
  <c r="AA49" i="3"/>
  <c r="Z49" i="3"/>
  <c r="Y49" i="3"/>
  <c r="X49" i="3"/>
  <c r="W49" i="3"/>
  <c r="V49" i="3"/>
  <c r="T49" i="3"/>
  <c r="S49" i="3"/>
  <c r="R49" i="3"/>
  <c r="Q49" i="3"/>
  <c r="P49" i="3"/>
  <c r="O49" i="3"/>
  <c r="N49" i="3"/>
  <c r="M49" i="3"/>
  <c r="L49" i="3"/>
  <c r="K49" i="3"/>
  <c r="J49" i="3"/>
  <c r="I49" i="3"/>
  <c r="G49" i="3"/>
  <c r="F49" i="3"/>
  <c r="E49" i="3"/>
  <c r="D49" i="3"/>
  <c r="C49" i="3"/>
  <c r="B49" i="3"/>
  <c r="AH48" i="3"/>
  <c r="U48" i="3"/>
  <c r="H48" i="3"/>
  <c r="AH47" i="3"/>
  <c r="U47" i="3"/>
  <c r="U49" i="3" s="1"/>
  <c r="H47" i="3"/>
  <c r="H49" i="3" s="1"/>
  <c r="W46" i="3"/>
  <c r="W51" i="3" s="1"/>
  <c r="K46" i="3"/>
  <c r="K51" i="3" s="1"/>
  <c r="I46" i="3"/>
  <c r="AH39" i="3"/>
  <c r="U39" i="3"/>
  <c r="H39" i="3"/>
  <c r="AH37" i="3"/>
  <c r="U37" i="3"/>
  <c r="H37" i="3"/>
  <c r="AH36" i="3"/>
  <c r="U36" i="3"/>
  <c r="H36" i="3"/>
  <c r="G35" i="3"/>
  <c r="G38" i="3" s="1"/>
  <c r="B35" i="3"/>
  <c r="AH29" i="3"/>
  <c r="U29" i="3"/>
  <c r="H29" i="3"/>
  <c r="AH27" i="3"/>
  <c r="U27" i="3"/>
  <c r="H27" i="3"/>
  <c r="AG26" i="3"/>
  <c r="Z26" i="3"/>
  <c r="Y26" i="3"/>
  <c r="Y28" i="3" s="1"/>
  <c r="J26" i="3"/>
  <c r="G26" i="3"/>
  <c r="F26" i="3"/>
  <c r="E26" i="3"/>
  <c r="B26" i="3"/>
  <c r="R23" i="3"/>
  <c r="B23" i="3"/>
  <c r="G22" i="3"/>
  <c r="AH21" i="3"/>
  <c r="U21" i="3"/>
  <c r="H21" i="3"/>
  <c r="G20" i="3"/>
  <c r="AH19" i="3"/>
  <c r="U19" i="3"/>
  <c r="H19" i="3"/>
  <c r="G18" i="3"/>
  <c r="AG14" i="3"/>
  <c r="AF14" i="3"/>
  <c r="AE14" i="3"/>
  <c r="AD14" i="3"/>
  <c r="AC14" i="3"/>
  <c r="AB14" i="3"/>
  <c r="AA14" i="3"/>
  <c r="Z14" i="3"/>
  <c r="Y14" i="3"/>
  <c r="X14" i="3"/>
  <c r="W14" i="3"/>
  <c r="V14" i="3"/>
  <c r="T14" i="3"/>
  <c r="S14" i="3"/>
  <c r="R14" i="3"/>
  <c r="Q14" i="3"/>
  <c r="P14" i="3"/>
  <c r="O14" i="3"/>
  <c r="N14" i="3"/>
  <c r="M14" i="3"/>
  <c r="L14" i="3"/>
  <c r="K14" i="3"/>
  <c r="J14" i="3"/>
  <c r="I14" i="3"/>
  <c r="G14" i="3"/>
  <c r="F14" i="3"/>
  <c r="E14" i="3"/>
  <c r="D14" i="3"/>
  <c r="C14" i="3"/>
  <c r="B14" i="3"/>
  <c r="AH13" i="3"/>
  <c r="U13" i="3"/>
  <c r="H13" i="3"/>
  <c r="AH12" i="3"/>
  <c r="U12" i="3"/>
  <c r="U14" i="3" s="1"/>
  <c r="H12" i="3"/>
  <c r="AH11" i="3"/>
  <c r="U11" i="3"/>
  <c r="H11" i="3"/>
  <c r="AH10" i="3"/>
  <c r="U10" i="3"/>
  <c r="H10" i="3"/>
  <c r="AH9" i="3"/>
  <c r="AH14" i="3" s="1"/>
  <c r="U9" i="3"/>
  <c r="H9" i="3"/>
  <c r="AG7" i="3"/>
  <c r="Z7" i="3"/>
  <c r="R7" i="3"/>
  <c r="R18" i="3" s="1"/>
  <c r="R20" i="3" s="1"/>
  <c r="R22" i="3" s="1"/>
  <c r="Q7" i="3"/>
  <c r="Q18" i="3" s="1"/>
  <c r="Q20" i="3" s="1"/>
  <c r="Q22" i="3" s="1"/>
  <c r="J7" i="3"/>
  <c r="F7" i="3"/>
  <c r="E7" i="3"/>
  <c r="B7" i="3"/>
  <c r="B18" i="3" s="1"/>
  <c r="B20" i="3" s="1"/>
  <c r="B22" i="3" s="1"/>
  <c r="AH6" i="3"/>
  <c r="U6" i="3"/>
  <c r="H6" i="3"/>
  <c r="AH5" i="3"/>
  <c r="U5" i="3"/>
  <c r="H5" i="3"/>
  <c r="AH3" i="3"/>
  <c r="U3" i="3"/>
  <c r="H3" i="3"/>
  <c r="AE24" i="2"/>
  <c r="AE46" i="3" s="1"/>
  <c r="AC24" i="2"/>
  <c r="AA24" i="2"/>
  <c r="Y24" i="2"/>
  <c r="X24" i="2"/>
  <c r="W24" i="2"/>
  <c r="S24" i="2"/>
  <c r="O24" i="2"/>
  <c r="M24" i="2"/>
  <c r="K24" i="2"/>
  <c r="I24" i="2"/>
  <c r="G24" i="2"/>
  <c r="G7" i="3" s="1"/>
  <c r="C24" i="2"/>
  <c r="AF21" i="2"/>
  <c r="AF9" i="1" s="1"/>
  <c r="AD21" i="2"/>
  <c r="AD9" i="1" s="1"/>
  <c r="Z21" i="2"/>
  <c r="Y21" i="2"/>
  <c r="Y9" i="1" s="1"/>
  <c r="V21" i="2"/>
  <c r="N21" i="2"/>
  <c r="N9" i="1" s="1"/>
  <c r="J21" i="2"/>
  <c r="I21" i="2"/>
  <c r="F21" i="2"/>
  <c r="E21" i="2"/>
  <c r="AH20" i="2"/>
  <c r="U20" i="2"/>
  <c r="H20" i="2"/>
  <c r="AG19" i="2"/>
  <c r="AG16" i="4" s="1"/>
  <c r="AG29" i="1" s="1"/>
  <c r="AF19" i="2"/>
  <c r="AE19" i="2"/>
  <c r="AE19" i="5" s="1"/>
  <c r="AD19" i="2"/>
  <c r="AC19" i="2"/>
  <c r="AB19" i="2"/>
  <c r="AA19" i="2"/>
  <c r="AA19" i="5" s="1"/>
  <c r="Z19" i="2"/>
  <c r="Z19" i="5" s="1"/>
  <c r="Y19" i="2"/>
  <c r="Y16" i="4" s="1"/>
  <c r="Y29" i="1" s="1"/>
  <c r="X19" i="2"/>
  <c r="W19" i="2"/>
  <c r="W19" i="5" s="1"/>
  <c r="V19" i="2"/>
  <c r="T19" i="2"/>
  <c r="S19" i="2"/>
  <c r="R19" i="2"/>
  <c r="R19" i="5" s="1"/>
  <c r="Q19" i="2"/>
  <c r="Q19" i="5" s="1"/>
  <c r="Q36" i="1" s="1"/>
  <c r="Q31" i="1" s="1"/>
  <c r="P19" i="2"/>
  <c r="O19" i="2"/>
  <c r="O19" i="5" s="1"/>
  <c r="N19" i="2"/>
  <c r="N16" i="4" s="1"/>
  <c r="M19" i="2"/>
  <c r="M19" i="5" s="1"/>
  <c r="M36" i="1" s="1"/>
  <c r="L19" i="2"/>
  <c r="K19" i="2"/>
  <c r="K19" i="5" s="1"/>
  <c r="J19" i="2"/>
  <c r="I19" i="2"/>
  <c r="G19" i="2"/>
  <c r="G16" i="4" s="1"/>
  <c r="G29" i="1" s="1"/>
  <c r="F19" i="2"/>
  <c r="E19" i="2"/>
  <c r="E16" i="4" s="1"/>
  <c r="E29" i="1" s="1"/>
  <c r="D19" i="2"/>
  <c r="D16" i="4" s="1"/>
  <c r="D29" i="1" s="1"/>
  <c r="C19" i="2"/>
  <c r="C16" i="4" s="1"/>
  <c r="B19" i="2"/>
  <c r="B21" i="2" s="1"/>
  <c r="AH18" i="2"/>
  <c r="U18" i="2"/>
  <c r="H18" i="2"/>
  <c r="AD15" i="2"/>
  <c r="AD8" i="1" s="1"/>
  <c r="Z15" i="2"/>
  <c r="Z8" i="1" s="1"/>
  <c r="Y15" i="2"/>
  <c r="Y8" i="1" s="1"/>
  <c r="V15" i="2"/>
  <c r="T15" i="2"/>
  <c r="T8" i="1" s="1"/>
  <c r="N15" i="2"/>
  <c r="N8" i="1" s="1"/>
  <c r="J15" i="2"/>
  <c r="J8" i="1" s="1"/>
  <c r="I15" i="2"/>
  <c r="I8" i="1" s="1"/>
  <c r="F15" i="2"/>
  <c r="F8" i="1" s="1"/>
  <c r="E15" i="2"/>
  <c r="E8" i="1" s="1"/>
  <c r="AH14" i="2"/>
  <c r="U14" i="2"/>
  <c r="H14" i="2"/>
  <c r="AG13" i="2"/>
  <c r="AG12" i="4" s="1"/>
  <c r="AF13" i="2"/>
  <c r="AE13" i="2"/>
  <c r="AE15" i="2" s="1"/>
  <c r="AD13" i="2"/>
  <c r="AD12" i="4" s="1"/>
  <c r="AC13" i="2"/>
  <c r="AC15" i="2" s="1"/>
  <c r="AC8" i="1" s="1"/>
  <c r="AB13" i="2"/>
  <c r="AA13" i="2"/>
  <c r="AA15" i="2" s="1"/>
  <c r="Z13" i="2"/>
  <c r="Z12" i="4" s="1"/>
  <c r="Y13" i="2"/>
  <c r="Y12" i="4" s="1"/>
  <c r="X13" i="2"/>
  <c r="W13" i="2"/>
  <c r="W15" i="2" s="1"/>
  <c r="V13" i="2"/>
  <c r="T13" i="2"/>
  <c r="T12" i="4" s="1"/>
  <c r="T28" i="1" s="1"/>
  <c r="S13" i="2"/>
  <c r="S12" i="4" s="1"/>
  <c r="R13" i="2"/>
  <c r="R12" i="4" s="1"/>
  <c r="Q13" i="2"/>
  <c r="Q12" i="4" s="1"/>
  <c r="Q28" i="1" s="1"/>
  <c r="P13" i="2"/>
  <c r="O13" i="2"/>
  <c r="O15" i="2" s="1"/>
  <c r="N13" i="2"/>
  <c r="N12" i="4" s="1"/>
  <c r="M13" i="2"/>
  <c r="M15" i="2" s="1"/>
  <c r="M8" i="1" s="1"/>
  <c r="L13" i="2"/>
  <c r="K13" i="2"/>
  <c r="K12" i="4" s="1"/>
  <c r="K28" i="1" s="1"/>
  <c r="J13" i="2"/>
  <c r="I13" i="2"/>
  <c r="I12" i="4" s="1"/>
  <c r="H13" i="2"/>
  <c r="G13" i="2"/>
  <c r="G15" i="2" s="1"/>
  <c r="F13" i="2"/>
  <c r="E13" i="2"/>
  <c r="E12" i="4" s="1"/>
  <c r="D13" i="2"/>
  <c r="D12" i="4" s="1"/>
  <c r="D28" i="1" s="1"/>
  <c r="C13" i="2"/>
  <c r="C12" i="4" s="1"/>
  <c r="B13" i="2"/>
  <c r="B15" i="2" s="1"/>
  <c r="AH12" i="2"/>
  <c r="U12" i="2"/>
  <c r="H12" i="2"/>
  <c r="AD9" i="2"/>
  <c r="AD7" i="1" s="1"/>
  <c r="Z9" i="2"/>
  <c r="Y9" i="2"/>
  <c r="Y25" i="2" s="1"/>
  <c r="Y6" i="1" s="1"/>
  <c r="V9" i="2"/>
  <c r="V25" i="2" s="1"/>
  <c r="V6" i="1" s="1"/>
  <c r="T9" i="2"/>
  <c r="P9" i="2"/>
  <c r="N9" i="2"/>
  <c r="J9" i="2"/>
  <c r="I9" i="2"/>
  <c r="F9" i="2"/>
  <c r="F25" i="2" s="1"/>
  <c r="F6" i="1" s="1"/>
  <c r="E9" i="2"/>
  <c r="AH8" i="2"/>
  <c r="U8" i="2"/>
  <c r="H8" i="2"/>
  <c r="AG7" i="2"/>
  <c r="AG24" i="2" s="1"/>
  <c r="AF7" i="2"/>
  <c r="AE7" i="2"/>
  <c r="AE9" i="2" s="1"/>
  <c r="AD7" i="2"/>
  <c r="AC7" i="2"/>
  <c r="AC8" i="4" s="1"/>
  <c r="AB7" i="2"/>
  <c r="AA7" i="2"/>
  <c r="AA9" i="2" s="1"/>
  <c r="Z7" i="2"/>
  <c r="Z24" i="2" s="1"/>
  <c r="Z46" i="3" s="1"/>
  <c r="Y7" i="2"/>
  <c r="Y8" i="4" s="1"/>
  <c r="X7" i="2"/>
  <c r="W7" i="2"/>
  <c r="W9" i="2" s="1"/>
  <c r="V7" i="2"/>
  <c r="T7" i="2"/>
  <c r="T8" i="4" s="1"/>
  <c r="S7" i="2"/>
  <c r="S8" i="4" s="1"/>
  <c r="R7" i="2"/>
  <c r="R24" i="2" s="1"/>
  <c r="Q7" i="2"/>
  <c r="Q24" i="2" s="1"/>
  <c r="P7" i="2"/>
  <c r="O7" i="2"/>
  <c r="O8" i="4" s="1"/>
  <c r="N7" i="2"/>
  <c r="M7" i="2"/>
  <c r="M9" i="2" s="1"/>
  <c r="L7" i="2"/>
  <c r="K7" i="2"/>
  <c r="K9" i="2" s="1"/>
  <c r="J7" i="2"/>
  <c r="J24" i="2" s="1"/>
  <c r="I7" i="2"/>
  <c r="I8" i="4" s="1"/>
  <c r="I27" i="1" s="1"/>
  <c r="G7" i="2"/>
  <c r="G8" i="4" s="1"/>
  <c r="G18" i="4" s="1"/>
  <c r="F7" i="2"/>
  <c r="F24" i="2" s="1"/>
  <c r="F46" i="3" s="1"/>
  <c r="E7" i="2"/>
  <c r="E24" i="2" s="1"/>
  <c r="D7" i="2"/>
  <c r="D8" i="4" s="1"/>
  <c r="C7" i="2"/>
  <c r="C8" i="4" s="1"/>
  <c r="C18" i="4" s="1"/>
  <c r="B7" i="2"/>
  <c r="B24" i="2" s="1"/>
  <c r="AH6" i="2"/>
  <c r="U6" i="2"/>
  <c r="H6" i="2"/>
  <c r="AH3" i="2"/>
  <c r="U3" i="2"/>
  <c r="H3" i="2"/>
  <c r="AE36" i="1"/>
  <c r="AA36" i="1"/>
  <c r="Z36" i="1"/>
  <c r="W36" i="1"/>
  <c r="R36" i="1"/>
  <c r="O36" i="1"/>
  <c r="K36" i="1"/>
  <c r="J36" i="1"/>
  <c r="G36" i="1"/>
  <c r="F36" i="1"/>
  <c r="F31" i="1" s="1"/>
  <c r="D36" i="1"/>
  <c r="C36" i="1"/>
  <c r="B36" i="1"/>
  <c r="A36" i="1"/>
  <c r="AG35" i="1"/>
  <c r="AF35" i="1"/>
  <c r="AD35" i="1"/>
  <c r="AC35" i="1"/>
  <c r="Z35" i="1"/>
  <c r="Y35" i="1"/>
  <c r="X35" i="1"/>
  <c r="V35" i="1"/>
  <c r="T35" i="1"/>
  <c r="R35" i="1"/>
  <c r="Q35" i="1"/>
  <c r="P35" i="1"/>
  <c r="N35" i="1"/>
  <c r="M35" i="1"/>
  <c r="M31" i="1" s="1"/>
  <c r="J35" i="1"/>
  <c r="I35" i="1"/>
  <c r="F35" i="1"/>
  <c r="E35" i="1"/>
  <c r="D35" i="1"/>
  <c r="B35" i="1"/>
  <c r="B31" i="1" s="1"/>
  <c r="A35" i="1"/>
  <c r="AG34" i="1"/>
  <c r="AF34" i="1"/>
  <c r="AC34" i="1"/>
  <c r="AB34" i="1"/>
  <c r="Y34" i="1"/>
  <c r="X34" i="1"/>
  <c r="T34" i="1"/>
  <c r="S34" i="1"/>
  <c r="Q34" i="1"/>
  <c r="P34" i="1"/>
  <c r="O34" i="1"/>
  <c r="O31" i="1" s="1"/>
  <c r="M34" i="1"/>
  <c r="L34" i="1"/>
  <c r="K34" i="1"/>
  <c r="K31" i="1" s="1"/>
  <c r="I34" i="1"/>
  <c r="G34" i="1"/>
  <c r="F34" i="1"/>
  <c r="E34" i="1"/>
  <c r="D34" i="1"/>
  <c r="D31" i="1" s="1"/>
  <c r="C34" i="1"/>
  <c r="B34" i="1"/>
  <c r="A34" i="1"/>
  <c r="F32" i="1"/>
  <c r="G31" i="1"/>
  <c r="C31" i="1"/>
  <c r="AE29" i="1"/>
  <c r="Z29" i="1"/>
  <c r="W29" i="1"/>
  <c r="N29" i="1"/>
  <c r="K29" i="1"/>
  <c r="J29" i="1"/>
  <c r="C29" i="1"/>
  <c r="A29" i="1"/>
  <c r="AG28" i="1"/>
  <c r="AD28" i="1"/>
  <c r="AC28" i="1"/>
  <c r="Z28" i="1"/>
  <c r="Y28" i="1"/>
  <c r="V28" i="1"/>
  <c r="S28" i="1"/>
  <c r="R28" i="1"/>
  <c r="N28" i="1"/>
  <c r="M28" i="1"/>
  <c r="I28" i="1"/>
  <c r="E28" i="1"/>
  <c r="C28" i="1"/>
  <c r="A28" i="1"/>
  <c r="AE27" i="1"/>
  <c r="AA27" i="1"/>
  <c r="S27" i="1"/>
  <c r="R27" i="1"/>
  <c r="R24" i="1" s="1"/>
  <c r="K27" i="1"/>
  <c r="K24" i="1" s="1"/>
  <c r="G27" i="1"/>
  <c r="G24" i="1" s="1"/>
  <c r="F27" i="1"/>
  <c r="C27" i="1"/>
  <c r="A27" i="1"/>
  <c r="AE24" i="1"/>
  <c r="Z24" i="1"/>
  <c r="AG22" i="1"/>
  <c r="AF22" i="1"/>
  <c r="AC22" i="1"/>
  <c r="AB22" i="1"/>
  <c r="Z22" i="1"/>
  <c r="Y22" i="1"/>
  <c r="X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G21" i="1"/>
  <c r="AG20" i="1" s="1"/>
  <c r="AF21" i="1"/>
  <c r="AE21" i="1"/>
  <c r="AC21" i="1"/>
  <c r="AB21" i="1"/>
  <c r="AB20" i="1" s="1"/>
  <c r="AA21" i="1"/>
  <c r="Y21" i="1"/>
  <c r="X21" i="1"/>
  <c r="W21" i="1"/>
  <c r="T21" i="1"/>
  <c r="S21" i="1"/>
  <c r="S20" i="1" s="1"/>
  <c r="Q21" i="1"/>
  <c r="Q20" i="1" s="1"/>
  <c r="P21" i="1"/>
  <c r="O21" i="1"/>
  <c r="O20" i="1" s="1"/>
  <c r="M21" i="1"/>
  <c r="L21" i="1"/>
  <c r="L20" i="1" s="1"/>
  <c r="K21" i="1"/>
  <c r="I21" i="1"/>
  <c r="H21" i="1"/>
  <c r="G21" i="1"/>
  <c r="G20" i="1" s="1"/>
  <c r="D21" i="1"/>
  <c r="C21" i="1"/>
  <c r="C20" i="1" s="1"/>
  <c r="AF20" i="1"/>
  <c r="AC20" i="1"/>
  <c r="Y20" i="1"/>
  <c r="X20" i="1"/>
  <c r="T20" i="1"/>
  <c r="P20" i="1"/>
  <c r="M20" i="1"/>
  <c r="I20" i="1"/>
  <c r="H20" i="1"/>
  <c r="D20" i="1"/>
  <c r="R16" i="1"/>
  <c r="B16" i="1"/>
  <c r="Z9" i="1"/>
  <c r="V9" i="1"/>
  <c r="J9" i="1"/>
  <c r="I9" i="1"/>
  <c r="F9" i="1"/>
  <c r="E9" i="1"/>
  <c r="B9" i="1"/>
  <c r="A9" i="1"/>
  <c r="AE8" i="1"/>
  <c r="AA8" i="1"/>
  <c r="W8" i="1"/>
  <c r="O8" i="1"/>
  <c r="G8" i="1"/>
  <c r="A8" i="1"/>
  <c r="Z7" i="1"/>
  <c r="Y7" i="1"/>
  <c r="V7" i="1"/>
  <c r="N7" i="1"/>
  <c r="M7" i="1"/>
  <c r="J7" i="1"/>
  <c r="F7" i="1"/>
  <c r="E7" i="1"/>
  <c r="A7" i="1"/>
  <c r="AH3" i="1"/>
  <c r="U3" i="1"/>
  <c r="H3" i="1"/>
  <c r="Q23" i="3" l="1"/>
  <c r="Q16" i="1"/>
  <c r="AA25" i="1"/>
  <c r="AA25" i="2"/>
  <c r="AA6" i="1" s="1"/>
  <c r="AA7" i="1"/>
  <c r="AE7" i="1"/>
  <c r="I25" i="2"/>
  <c r="I6" i="1" s="1"/>
  <c r="X54" i="3"/>
  <c r="X46" i="3"/>
  <c r="X26" i="3"/>
  <c r="X7" i="3"/>
  <c r="Z57" i="3"/>
  <c r="Z58" i="3"/>
  <c r="AH22" i="1"/>
  <c r="W20" i="1"/>
  <c r="O27" i="1"/>
  <c r="X8" i="4"/>
  <c r="X9" i="2"/>
  <c r="AF8" i="4"/>
  <c r="AF24" i="2"/>
  <c r="AF9" i="2"/>
  <c r="AF12" i="4"/>
  <c r="AF28" i="1" s="1"/>
  <c r="AF15" i="2"/>
  <c r="AF8" i="1" s="1"/>
  <c r="O26" i="3"/>
  <c r="O7" i="3"/>
  <c r="O46" i="3"/>
  <c r="O50" i="3" s="1"/>
  <c r="O54" i="3"/>
  <c r="O57" i="3" s="1"/>
  <c r="E35" i="3"/>
  <c r="E38" i="3" s="1"/>
  <c r="E18" i="3"/>
  <c r="E20" i="3" s="1"/>
  <c r="E22" i="3" s="1"/>
  <c r="G40" i="3"/>
  <c r="G41" i="3"/>
  <c r="J28" i="1"/>
  <c r="U12" i="4"/>
  <c r="U28" i="1" s="1"/>
  <c r="I7" i="1"/>
  <c r="AB31" i="1"/>
  <c r="N25" i="2"/>
  <c r="N6" i="1" s="1"/>
  <c r="L12" i="4"/>
  <c r="L28" i="1" s="1"/>
  <c r="L15" i="2"/>
  <c r="L8" i="1" s="1"/>
  <c r="P12" i="4"/>
  <c r="P28" i="1" s="1"/>
  <c r="P15" i="2"/>
  <c r="P8" i="1" s="1"/>
  <c r="D15" i="2"/>
  <c r="D8" i="1" s="1"/>
  <c r="AD25" i="2"/>
  <c r="AD6" i="1" s="1"/>
  <c r="W18" i="4"/>
  <c r="W27" i="1"/>
  <c r="W24" i="1" s="1"/>
  <c r="AG27" i="1"/>
  <c r="AG24" i="1" s="1"/>
  <c r="AG18" i="4"/>
  <c r="W7" i="1"/>
  <c r="T7" i="1"/>
  <c r="M54" i="3"/>
  <c r="M46" i="3"/>
  <c r="M26" i="3"/>
  <c r="M7" i="3"/>
  <c r="AE26" i="3"/>
  <c r="AE54" i="3"/>
  <c r="AE7" i="3"/>
  <c r="AG35" i="3"/>
  <c r="AG38" i="3" s="1"/>
  <c r="AG18" i="3"/>
  <c r="AG20" i="3" s="1"/>
  <c r="AG22" i="3" s="1"/>
  <c r="Y30" i="3"/>
  <c r="Y31" i="3"/>
  <c r="V22" i="1"/>
  <c r="K7" i="1"/>
  <c r="AB8" i="4"/>
  <c r="AB24" i="2"/>
  <c r="AB9" i="2"/>
  <c r="AH9" i="2" s="1"/>
  <c r="X12" i="4"/>
  <c r="X28" i="1" s="1"/>
  <c r="X15" i="2"/>
  <c r="X8" i="1" s="1"/>
  <c r="AB12" i="4"/>
  <c r="AB28" i="1" s="1"/>
  <c r="AB15" i="2"/>
  <c r="AB8" i="1" s="1"/>
  <c r="G16" i="1"/>
  <c r="G23" i="3"/>
  <c r="W50" i="3"/>
  <c r="AD22" i="1"/>
  <c r="P25" i="2"/>
  <c r="P6" i="1" s="1"/>
  <c r="P7" i="1"/>
  <c r="Z25" i="2"/>
  <c r="Z6" i="1" s="1"/>
  <c r="H19" i="2"/>
  <c r="L16" i="4"/>
  <c r="L29" i="1" s="1"/>
  <c r="L21" i="2"/>
  <c r="L9" i="1" s="1"/>
  <c r="L19" i="5"/>
  <c r="L36" i="1" s="1"/>
  <c r="P16" i="4"/>
  <c r="P29" i="1" s="1"/>
  <c r="P19" i="5"/>
  <c r="P21" i="2"/>
  <c r="P9" i="1" s="1"/>
  <c r="T16" i="4"/>
  <c r="T29" i="1" s="1"/>
  <c r="T19" i="5"/>
  <c r="T36" i="1" s="1"/>
  <c r="T31" i="1" s="1"/>
  <c r="T21" i="2"/>
  <c r="T9" i="1" s="1"/>
  <c r="D21" i="2"/>
  <c r="D9" i="1" s="1"/>
  <c r="AC54" i="3"/>
  <c r="AC46" i="3"/>
  <c r="AC51" i="3" s="1"/>
  <c r="AC26" i="3"/>
  <c r="AC7" i="3"/>
  <c r="H14" i="3"/>
  <c r="C24" i="1"/>
  <c r="D18" i="4"/>
  <c r="D27" i="1"/>
  <c r="D24" i="1" s="1"/>
  <c r="H7" i="2"/>
  <c r="L8" i="4"/>
  <c r="L24" i="2"/>
  <c r="L9" i="2"/>
  <c r="P8" i="4"/>
  <c r="P24" i="2"/>
  <c r="T18" i="4"/>
  <c r="T27" i="1"/>
  <c r="T24" i="1" s="1"/>
  <c r="AG54" i="3"/>
  <c r="AG46" i="3"/>
  <c r="AG51" i="3" s="1"/>
  <c r="D9" i="2"/>
  <c r="J25" i="2"/>
  <c r="J6" i="1" s="1"/>
  <c r="AH13" i="2"/>
  <c r="C54" i="3"/>
  <c r="C58" i="3" s="1"/>
  <c r="C46" i="3"/>
  <c r="C7" i="3"/>
  <c r="C26" i="3"/>
  <c r="I54" i="3"/>
  <c r="I26" i="3"/>
  <c r="I7" i="3"/>
  <c r="S54" i="3"/>
  <c r="S58" i="3" s="1"/>
  <c r="S26" i="3"/>
  <c r="S46" i="3"/>
  <c r="S7" i="3"/>
  <c r="Y54" i="3"/>
  <c r="Y7" i="3"/>
  <c r="Y46" i="3"/>
  <c r="F18" i="3"/>
  <c r="F20" i="3" s="1"/>
  <c r="F22" i="3" s="1"/>
  <c r="F35" i="3"/>
  <c r="F38" i="3" s="1"/>
  <c r="Z35" i="3"/>
  <c r="Z38" i="3" s="1"/>
  <c r="Z18" i="3"/>
  <c r="Z20" i="3" s="1"/>
  <c r="Z22" i="3" s="1"/>
  <c r="E28" i="3"/>
  <c r="Z28" i="3"/>
  <c r="V21" i="1"/>
  <c r="V20" i="1" s="1"/>
  <c r="Z51" i="3"/>
  <c r="Z50" i="3"/>
  <c r="Z21" i="1"/>
  <c r="Z20" i="1" s="1"/>
  <c r="AD21" i="1"/>
  <c r="AD20" i="1" s="1"/>
  <c r="AH21" i="1"/>
  <c r="E27" i="1"/>
  <c r="E24" i="1" s="1"/>
  <c r="E25" i="1" s="1"/>
  <c r="E18" i="4"/>
  <c r="M27" i="1"/>
  <c r="AA31" i="1"/>
  <c r="AA32" i="1" s="1"/>
  <c r="L31" i="1"/>
  <c r="E54" i="3"/>
  <c r="E46" i="3"/>
  <c r="E51" i="3" s="1"/>
  <c r="Q54" i="3"/>
  <c r="Q46" i="3"/>
  <c r="E25" i="2"/>
  <c r="E6" i="1" s="1"/>
  <c r="B8" i="1"/>
  <c r="X16" i="4"/>
  <c r="X29" i="1" s="1"/>
  <c r="X19" i="5"/>
  <c r="X21" i="2"/>
  <c r="X9" i="1" s="1"/>
  <c r="AB16" i="4"/>
  <c r="AB29" i="1" s="1"/>
  <c r="AB21" i="2"/>
  <c r="AB9" i="1" s="1"/>
  <c r="AF16" i="4"/>
  <c r="AF29" i="1" s="1"/>
  <c r="AF19" i="5"/>
  <c r="AF36" i="1" s="1"/>
  <c r="AF31" i="1" s="1"/>
  <c r="D24" i="2"/>
  <c r="T24" i="2"/>
  <c r="J35" i="3"/>
  <c r="J38" i="3" s="1"/>
  <c r="J18" i="3"/>
  <c r="J20" i="3" s="1"/>
  <c r="J22" i="3" s="1"/>
  <c r="AH46" i="3"/>
  <c r="AH50" i="3" s="1"/>
  <c r="F28" i="3"/>
  <c r="Q26" i="3"/>
  <c r="B38" i="3"/>
  <c r="Q35" i="3"/>
  <c r="Q38" i="3" s="1"/>
  <c r="U21" i="1"/>
  <c r="U20" i="1" s="1"/>
  <c r="E21" i="1"/>
  <c r="E20" i="1" s="1"/>
  <c r="J51" i="3"/>
  <c r="J21" i="1"/>
  <c r="J20" i="1" s="1"/>
  <c r="N21" i="1"/>
  <c r="N20" i="1" s="1"/>
  <c r="R51" i="3"/>
  <c r="R50" i="3"/>
  <c r="R21" i="1"/>
  <c r="R20" i="1" s="1"/>
  <c r="F18" i="4"/>
  <c r="B21" i="1"/>
  <c r="B20" i="1" s="1"/>
  <c r="F51" i="3"/>
  <c r="F50" i="3"/>
  <c r="F21" i="1"/>
  <c r="F20" i="1" s="1"/>
  <c r="O51" i="3"/>
  <c r="K50" i="3"/>
  <c r="F57" i="3"/>
  <c r="AE58" i="3"/>
  <c r="AE57" i="3"/>
  <c r="F58" i="3"/>
  <c r="Q18" i="4"/>
  <c r="Q27" i="1"/>
  <c r="Q24" i="1" s="1"/>
  <c r="H12" i="4"/>
  <c r="H28" i="1" s="1"/>
  <c r="V21" i="5"/>
  <c r="Z21" i="5"/>
  <c r="AH9" i="5"/>
  <c r="AA21" i="5"/>
  <c r="AE20" i="1"/>
  <c r="W22" i="1"/>
  <c r="AA22" i="1"/>
  <c r="AE22" i="1"/>
  <c r="V34" i="1"/>
  <c r="Z34" i="1"/>
  <c r="Z31" i="1" s="1"/>
  <c r="AD34" i="1"/>
  <c r="U7" i="2"/>
  <c r="Y18" i="4"/>
  <c r="Y27" i="1"/>
  <c r="Y24" i="1" s="1"/>
  <c r="Y25" i="1" s="1"/>
  <c r="AC18" i="4"/>
  <c r="AC27" i="1"/>
  <c r="AC24" i="1" s="1"/>
  <c r="Q9" i="2"/>
  <c r="AG9" i="2"/>
  <c r="U13" i="2"/>
  <c r="Q15" i="2"/>
  <c r="Q8" i="1" s="1"/>
  <c r="AG15" i="2"/>
  <c r="AG8" i="1" s="1"/>
  <c r="I16" i="4"/>
  <c r="I19" i="5"/>
  <c r="U19" i="2"/>
  <c r="AC19" i="5"/>
  <c r="AC16" i="4"/>
  <c r="AC29" i="1" s="1"/>
  <c r="Q21" i="2"/>
  <c r="Q9" i="1" s="1"/>
  <c r="AG21" i="2"/>
  <c r="AG9" i="1" s="1"/>
  <c r="K26" i="3"/>
  <c r="K7" i="3"/>
  <c r="AA26" i="3"/>
  <c r="AA7" i="3"/>
  <c r="R35" i="3"/>
  <c r="R38" i="3" s="1"/>
  <c r="AA46" i="3"/>
  <c r="AA51" i="3" s="1"/>
  <c r="AA54" i="3"/>
  <c r="AA57" i="3" s="1"/>
  <c r="W57" i="3"/>
  <c r="J18" i="4"/>
  <c r="R18" i="4"/>
  <c r="AA18" i="4"/>
  <c r="H16" i="4"/>
  <c r="H29" i="1" s="1"/>
  <c r="Z18" i="4"/>
  <c r="J21" i="5"/>
  <c r="W21" i="5"/>
  <c r="H14" i="5"/>
  <c r="H35" i="1" s="1"/>
  <c r="H19" i="5"/>
  <c r="H36" i="1" s="1"/>
  <c r="Y19" i="5"/>
  <c r="Y36" i="1" s="1"/>
  <c r="Y31" i="1" s="1"/>
  <c r="Y32" i="1" s="1"/>
  <c r="AG19" i="5"/>
  <c r="AG36" i="1" s="1"/>
  <c r="AG31" i="1" s="1"/>
  <c r="V8" i="1"/>
  <c r="K20" i="1"/>
  <c r="AA20" i="1"/>
  <c r="J27" i="1"/>
  <c r="J24" i="1" s="1"/>
  <c r="B28" i="1"/>
  <c r="B29" i="1"/>
  <c r="J34" i="1"/>
  <c r="J31" i="1" s="1"/>
  <c r="N34" i="1"/>
  <c r="N31" i="1" s="1"/>
  <c r="N32" i="1" s="1"/>
  <c r="R34" i="1"/>
  <c r="R31" i="1" s="1"/>
  <c r="W34" i="1"/>
  <c r="W31" i="1" s="1"/>
  <c r="AE34" i="1"/>
  <c r="AE31" i="1" s="1"/>
  <c r="B46" i="3"/>
  <c r="B50" i="3" s="1"/>
  <c r="B54" i="3"/>
  <c r="B57" i="3" s="1"/>
  <c r="J46" i="3"/>
  <c r="J50" i="3" s="1"/>
  <c r="J54" i="3"/>
  <c r="J57" i="3" s="1"/>
  <c r="N8" i="4"/>
  <c r="N24" i="2"/>
  <c r="R46" i="3"/>
  <c r="R26" i="3"/>
  <c r="V8" i="4"/>
  <c r="V24" i="2"/>
  <c r="AD8" i="4"/>
  <c r="AD24" i="2"/>
  <c r="AH7" i="2"/>
  <c r="AH24" i="2" s="1"/>
  <c r="B9" i="2"/>
  <c r="R9" i="2"/>
  <c r="AC9" i="2"/>
  <c r="R15" i="2"/>
  <c r="R8" i="1" s="1"/>
  <c r="V19" i="5"/>
  <c r="V16" i="4"/>
  <c r="AD16" i="4"/>
  <c r="AD29" i="1" s="1"/>
  <c r="AD19" i="5"/>
  <c r="AD36" i="1" s="1"/>
  <c r="AH19" i="2"/>
  <c r="M21" i="2"/>
  <c r="M9" i="1" s="1"/>
  <c r="R21" i="2"/>
  <c r="R9" i="1" s="1"/>
  <c r="AC21" i="2"/>
  <c r="AC9" i="1" s="1"/>
  <c r="W26" i="3"/>
  <c r="W54" i="3"/>
  <c r="W58" i="3" s="1"/>
  <c r="W7" i="3"/>
  <c r="AH26" i="3"/>
  <c r="G46" i="3"/>
  <c r="I51" i="3"/>
  <c r="I50" i="3"/>
  <c r="M51" i="3"/>
  <c r="Y51" i="3"/>
  <c r="Y50" i="3"/>
  <c r="AG50" i="3"/>
  <c r="M50" i="3"/>
  <c r="K54" i="3"/>
  <c r="K57" i="3" s="1"/>
  <c r="B8" i="4"/>
  <c r="K18" i="4"/>
  <c r="AE18" i="4"/>
  <c r="M16" i="4"/>
  <c r="M29" i="1" s="1"/>
  <c r="I18" i="4"/>
  <c r="B21" i="5"/>
  <c r="H9" i="5"/>
  <c r="F21" i="5"/>
  <c r="K21" i="5"/>
  <c r="AB21" i="5"/>
  <c r="AF21" i="5"/>
  <c r="Q21" i="5"/>
  <c r="Y21" i="5"/>
  <c r="AG21" i="5"/>
  <c r="C21" i="5"/>
  <c r="C9" i="2"/>
  <c r="G9" i="2"/>
  <c r="O9" i="2"/>
  <c r="S9" i="2"/>
  <c r="C15" i="2"/>
  <c r="C8" i="1" s="1"/>
  <c r="K15" i="2"/>
  <c r="K8" i="1" s="1"/>
  <c r="S15" i="2"/>
  <c r="S8" i="1" s="1"/>
  <c r="S19" i="5"/>
  <c r="S36" i="1" s="1"/>
  <c r="S31" i="1" s="1"/>
  <c r="S16" i="4"/>
  <c r="S29" i="1" s="1"/>
  <c r="S24" i="1" s="1"/>
  <c r="C21" i="2"/>
  <c r="C9" i="1" s="1"/>
  <c r="G21" i="2"/>
  <c r="G9" i="1" s="1"/>
  <c r="K21" i="2"/>
  <c r="O21" i="2"/>
  <c r="O9" i="1" s="1"/>
  <c r="S21" i="2"/>
  <c r="S9" i="1" s="1"/>
  <c r="W21" i="2"/>
  <c r="W9" i="1" s="1"/>
  <c r="AA21" i="2"/>
  <c r="AA9" i="1" s="1"/>
  <c r="AE21" i="2"/>
  <c r="AE9" i="1" s="1"/>
  <c r="O16" i="4"/>
  <c r="O29" i="1" s="1"/>
  <c r="G21" i="5"/>
  <c r="L21" i="5"/>
  <c r="AA50" i="3"/>
  <c r="AE50" i="3"/>
  <c r="AE51" i="3"/>
  <c r="G58" i="3"/>
  <c r="K58" i="3"/>
  <c r="O58" i="3"/>
  <c r="X57" i="3"/>
  <c r="S57" i="3"/>
  <c r="X58" i="3"/>
  <c r="AH14" i="5"/>
  <c r="AH35" i="1" s="1"/>
  <c r="AH7" i="1" l="1"/>
  <c r="AF32" i="1"/>
  <c r="S25" i="1"/>
  <c r="H8" i="4"/>
  <c r="B18" i="4"/>
  <c r="B27" i="1"/>
  <c r="B24" i="1" s="1"/>
  <c r="H9" i="2"/>
  <c r="B25" i="2"/>
  <c r="B7" i="1"/>
  <c r="N54" i="3"/>
  <c r="N46" i="3"/>
  <c r="N7" i="3"/>
  <c r="N26" i="3"/>
  <c r="N28" i="3" s="1"/>
  <c r="D26" i="3"/>
  <c r="D28" i="3" s="1"/>
  <c r="D7" i="3"/>
  <c r="D46" i="3"/>
  <c r="D54" i="3"/>
  <c r="AH51" i="3"/>
  <c r="Y35" i="3"/>
  <c r="Y38" i="3" s="1"/>
  <c r="Y18" i="3"/>
  <c r="Y20" i="3" s="1"/>
  <c r="Y22" i="3" s="1"/>
  <c r="I57" i="3"/>
  <c r="I58" i="3"/>
  <c r="L7" i="1"/>
  <c r="L25" i="2"/>
  <c r="L6" i="1" s="1"/>
  <c r="K25" i="2"/>
  <c r="K6" i="1" s="1"/>
  <c r="M58" i="3"/>
  <c r="M57" i="3"/>
  <c r="E23" i="3"/>
  <c r="E16" i="1"/>
  <c r="AF25" i="2"/>
  <c r="AF6" i="1" s="1"/>
  <c r="AF7" i="1"/>
  <c r="U9" i="2"/>
  <c r="H21" i="5"/>
  <c r="H34" i="1"/>
  <c r="H31" i="1" s="1"/>
  <c r="W18" i="3"/>
  <c r="W20" i="3" s="1"/>
  <c r="W22" i="3" s="1"/>
  <c r="W35" i="3"/>
  <c r="W38" i="3" s="1"/>
  <c r="V18" i="4"/>
  <c r="AH8" i="4"/>
  <c r="V27" i="1"/>
  <c r="V24" i="1" s="1"/>
  <c r="V25" i="1" s="1"/>
  <c r="J25" i="1"/>
  <c r="AA35" i="3"/>
  <c r="AA38" i="3" s="1"/>
  <c r="AA18" i="3"/>
  <c r="AA20" i="3" s="1"/>
  <c r="AA22" i="3" s="1"/>
  <c r="U24" i="2"/>
  <c r="E50" i="3"/>
  <c r="H15" i="2"/>
  <c r="H8" i="1" s="1"/>
  <c r="M24" i="1"/>
  <c r="F40" i="3"/>
  <c r="F41" i="3"/>
  <c r="D7" i="1"/>
  <c r="D25" i="2"/>
  <c r="D6" i="1" s="1"/>
  <c r="D25" i="1" s="1"/>
  <c r="L46" i="3"/>
  <c r="L26" i="3"/>
  <c r="L7" i="3"/>
  <c r="L54" i="3"/>
  <c r="AG40" i="3"/>
  <c r="AG41" i="3" s="1"/>
  <c r="T25" i="2"/>
  <c r="T6" i="1" s="1"/>
  <c r="O28" i="3"/>
  <c r="O24" i="1"/>
  <c r="C57" i="3"/>
  <c r="S18" i="4"/>
  <c r="AC25" i="2"/>
  <c r="AC6" i="1" s="1"/>
  <c r="AC7" i="1"/>
  <c r="R28" i="3"/>
  <c r="J32" i="1"/>
  <c r="AD31" i="1"/>
  <c r="AD32" i="1" s="1"/>
  <c r="AA58" i="3"/>
  <c r="B58" i="3"/>
  <c r="B51" i="3"/>
  <c r="J40" i="3"/>
  <c r="J41" i="3" s="1"/>
  <c r="X36" i="1"/>
  <c r="X31" i="1" s="1"/>
  <c r="X21" i="5"/>
  <c r="M18" i="4"/>
  <c r="F23" i="3"/>
  <c r="F16" i="1"/>
  <c r="C18" i="3"/>
  <c r="C20" i="3" s="1"/>
  <c r="C35" i="3"/>
  <c r="AH15" i="2"/>
  <c r="AH8" i="1" s="1"/>
  <c r="P54" i="3"/>
  <c r="P26" i="3"/>
  <c r="P28" i="3" s="1"/>
  <c r="P46" i="3"/>
  <c r="P7" i="3"/>
  <c r="AB18" i="4"/>
  <c r="AB27" i="1"/>
  <c r="AB24" i="1" s="1"/>
  <c r="Y32" i="3"/>
  <c r="Y17" i="1"/>
  <c r="AE35" i="3"/>
  <c r="AE38" i="3" s="1"/>
  <c r="AE18" i="3"/>
  <c r="AE20" i="3" s="1"/>
  <c r="AE22" i="3" s="1"/>
  <c r="AC50" i="3"/>
  <c r="AH21" i="2"/>
  <c r="AH9" i="1" s="1"/>
  <c r="G42" i="3"/>
  <c r="G18" i="1"/>
  <c r="AF18" i="4"/>
  <c r="AF27" i="1"/>
  <c r="AF24" i="1" s="1"/>
  <c r="AF25" i="1" s="1"/>
  <c r="O18" i="4"/>
  <c r="X51" i="3"/>
  <c r="X50" i="3"/>
  <c r="G7" i="1"/>
  <c r="G25" i="2"/>
  <c r="V46" i="3"/>
  <c r="V26" i="3"/>
  <c r="V28" i="3" s="1"/>
  <c r="V54" i="3"/>
  <c r="V7" i="3"/>
  <c r="R40" i="3"/>
  <c r="R41" i="3"/>
  <c r="AC36" i="1"/>
  <c r="AC31" i="1" s="1"/>
  <c r="AC32" i="1" s="1"/>
  <c r="AC21" i="5"/>
  <c r="Q25" i="2"/>
  <c r="Q6" i="1" s="1"/>
  <c r="Q7" i="1"/>
  <c r="V31" i="1"/>
  <c r="V32" i="1" s="1"/>
  <c r="B40" i="3"/>
  <c r="Q50" i="3"/>
  <c r="Q51" i="3"/>
  <c r="Z40" i="3"/>
  <c r="Z41" i="3" s="1"/>
  <c r="S28" i="3"/>
  <c r="AC28" i="3"/>
  <c r="P21" i="5"/>
  <c r="P36" i="1"/>
  <c r="P31" i="1" s="1"/>
  <c r="P32" i="1" s="1"/>
  <c r="AB7" i="1"/>
  <c r="AB25" i="2"/>
  <c r="AB6" i="1" s="1"/>
  <c r="AG23" i="3"/>
  <c r="AG16" i="1"/>
  <c r="J28" i="3"/>
  <c r="O35" i="3"/>
  <c r="O38" i="3" s="1"/>
  <c r="O18" i="3"/>
  <c r="O20" i="3" s="1"/>
  <c r="O22" i="3" s="1"/>
  <c r="X18" i="4"/>
  <c r="X27" i="1"/>
  <c r="X24" i="1" s="1"/>
  <c r="X25" i="1" s="1"/>
  <c r="X35" i="3"/>
  <c r="X38" i="3" s="1"/>
  <c r="X18" i="3"/>
  <c r="X20" i="3" s="1"/>
  <c r="X22" i="3" s="1"/>
  <c r="C7" i="1"/>
  <c r="C25" i="2"/>
  <c r="C6" i="1" s="1"/>
  <c r="AH7" i="3"/>
  <c r="AH18" i="3" s="1"/>
  <c r="AH54" i="3"/>
  <c r="N27" i="1"/>
  <c r="N24" i="1" s="1"/>
  <c r="N25" i="1" s="1"/>
  <c r="N18" i="4"/>
  <c r="AC25" i="1"/>
  <c r="J23" i="3"/>
  <c r="J16" i="1"/>
  <c r="Q57" i="3"/>
  <c r="Q58" i="3"/>
  <c r="E57" i="3"/>
  <c r="E58" i="3"/>
  <c r="Z30" i="3"/>
  <c r="Z31" i="3" s="1"/>
  <c r="Y57" i="3"/>
  <c r="Y58" i="3"/>
  <c r="H21" i="2"/>
  <c r="H9" i="1" s="1"/>
  <c r="AB54" i="3"/>
  <c r="AB46" i="3"/>
  <c r="AB26" i="3"/>
  <c r="AB28" i="3" s="1"/>
  <c r="AB7" i="3"/>
  <c r="M35" i="3"/>
  <c r="M38" i="3" s="1"/>
  <c r="M18" i="3"/>
  <c r="M20" i="3" s="1"/>
  <c r="M22" i="3" s="1"/>
  <c r="T21" i="5"/>
  <c r="E40" i="3"/>
  <c r="E41" i="3"/>
  <c r="AF46" i="3"/>
  <c r="AF26" i="3"/>
  <c r="AF28" i="3" s="1"/>
  <c r="AF7" i="3"/>
  <c r="AF54" i="3"/>
  <c r="AH12" i="4"/>
  <c r="AH28" i="1" s="1"/>
  <c r="K9" i="1"/>
  <c r="U21" i="2"/>
  <c r="U9" i="1" s="1"/>
  <c r="S7" i="1"/>
  <c r="S25" i="2"/>
  <c r="S6" i="1" s="1"/>
  <c r="S21" i="5"/>
  <c r="U8" i="4"/>
  <c r="V29" i="1"/>
  <c r="AH16" i="4"/>
  <c r="AH29" i="1" s="1"/>
  <c r="AD54" i="3"/>
  <c r="AD46" i="3"/>
  <c r="AD26" i="3"/>
  <c r="AD28" i="3" s="1"/>
  <c r="AD7" i="3"/>
  <c r="AA28" i="3"/>
  <c r="I36" i="1"/>
  <c r="I31" i="1" s="1"/>
  <c r="I32" i="1" s="1"/>
  <c r="I21" i="5"/>
  <c r="U19" i="5"/>
  <c r="AH34" i="1"/>
  <c r="Q28" i="3"/>
  <c r="M25" i="2"/>
  <c r="M6" i="1" s="1"/>
  <c r="L32" i="1"/>
  <c r="E30" i="3"/>
  <c r="E31" i="3" s="1"/>
  <c r="S35" i="3"/>
  <c r="S38" i="3" s="1"/>
  <c r="S18" i="3"/>
  <c r="S20" i="3" s="1"/>
  <c r="S22" i="3" s="1"/>
  <c r="I18" i="3"/>
  <c r="I20" i="3" s="1"/>
  <c r="I35" i="3"/>
  <c r="L18" i="4"/>
  <c r="L27" i="1"/>
  <c r="L24" i="1" s="1"/>
  <c r="L25" i="1" s="1"/>
  <c r="C25" i="1"/>
  <c r="AC58" i="3"/>
  <c r="AC57" i="3"/>
  <c r="O25" i="2"/>
  <c r="O6" i="1" s="1"/>
  <c r="O7" i="1"/>
  <c r="G51" i="3"/>
  <c r="G50" i="3"/>
  <c r="AH19" i="5"/>
  <c r="AH36" i="1" s="1"/>
  <c r="V36" i="1"/>
  <c r="R25" i="2"/>
  <c r="R6" i="1" s="1"/>
  <c r="R7" i="1"/>
  <c r="AD27" i="1"/>
  <c r="AD24" i="1" s="1"/>
  <c r="AD25" i="1" s="1"/>
  <c r="AD18" i="4"/>
  <c r="K35" i="3"/>
  <c r="K38" i="3" s="1"/>
  <c r="K18" i="3"/>
  <c r="K20" i="3" s="1"/>
  <c r="K22" i="3" s="1"/>
  <c r="I29" i="1"/>
  <c r="I24" i="1" s="1"/>
  <c r="I25" i="1" s="1"/>
  <c r="U16" i="4"/>
  <c r="U29" i="1" s="1"/>
  <c r="AG25" i="2"/>
  <c r="AG7" i="1"/>
  <c r="Z32" i="1"/>
  <c r="AD21" i="5"/>
  <c r="Q25" i="1"/>
  <c r="Q40" i="3"/>
  <c r="Q41" i="3" s="1"/>
  <c r="F30" i="3"/>
  <c r="F31" i="3" s="1"/>
  <c r="T54" i="3"/>
  <c r="T7" i="3"/>
  <c r="T46" i="3"/>
  <c r="T26" i="3"/>
  <c r="T28" i="3" s="1"/>
  <c r="E32" i="1"/>
  <c r="AH20" i="1"/>
  <c r="Z23" i="3"/>
  <c r="Z16" i="1"/>
  <c r="S50" i="3"/>
  <c r="S51" i="3"/>
  <c r="I28" i="3"/>
  <c r="C51" i="3"/>
  <c r="C50" i="3"/>
  <c r="AG57" i="3"/>
  <c r="AG58" i="3"/>
  <c r="P18" i="4"/>
  <c r="P27" i="1"/>
  <c r="P24" i="1" s="1"/>
  <c r="P25" i="1" s="1"/>
  <c r="H24" i="2"/>
  <c r="AC18" i="3"/>
  <c r="AC20" i="3" s="1"/>
  <c r="AC22" i="3" s="1"/>
  <c r="AC35" i="3"/>
  <c r="AC38" i="3" s="1"/>
  <c r="J58" i="3"/>
  <c r="U15" i="2"/>
  <c r="U8" i="1" s="1"/>
  <c r="W25" i="2"/>
  <c r="W6" i="1" s="1"/>
  <c r="W32" i="1" s="1"/>
  <c r="X7" i="1"/>
  <c r="X25" i="2"/>
  <c r="X6" i="1" s="1"/>
  <c r="AE25" i="2"/>
  <c r="AE6" i="1" s="1"/>
  <c r="Z25" i="1"/>
  <c r="E32" i="3" l="1"/>
  <c r="E17" i="1"/>
  <c r="F32" i="3"/>
  <c r="F17" i="1"/>
  <c r="F15" i="1" s="1"/>
  <c r="F12" i="1" s="1"/>
  <c r="Z17" i="1"/>
  <c r="Z32" i="3"/>
  <c r="AG42" i="3"/>
  <c r="AG18" i="1"/>
  <c r="Q42" i="3"/>
  <c r="Q18" i="1"/>
  <c r="Z42" i="3"/>
  <c r="Z18" i="1"/>
  <c r="Z15" i="1" s="1"/>
  <c r="Z12" i="1" s="1"/>
  <c r="J42" i="3"/>
  <c r="J18" i="1"/>
  <c r="AC40" i="3"/>
  <c r="AC41" i="3"/>
  <c r="T58" i="3"/>
  <c r="T57" i="3"/>
  <c r="K16" i="1"/>
  <c r="K23" i="3"/>
  <c r="AH31" i="1"/>
  <c r="AD51" i="3"/>
  <c r="AD50" i="3"/>
  <c r="AF51" i="3"/>
  <c r="AF50" i="3"/>
  <c r="C32" i="1"/>
  <c r="S30" i="3"/>
  <c r="S31" i="3"/>
  <c r="AB25" i="1"/>
  <c r="P35" i="3"/>
  <c r="P38" i="3" s="1"/>
  <c r="P18" i="3"/>
  <c r="P20" i="3" s="1"/>
  <c r="P22" i="3" s="1"/>
  <c r="R31" i="3"/>
  <c r="R30" i="3"/>
  <c r="L51" i="3"/>
  <c r="L50" i="3"/>
  <c r="W41" i="3"/>
  <c r="W40" i="3"/>
  <c r="K25" i="1"/>
  <c r="K32" i="1"/>
  <c r="N18" i="3"/>
  <c r="N20" i="3" s="1"/>
  <c r="N22" i="3" s="1"/>
  <c r="N35" i="3"/>
  <c r="N38" i="3" s="1"/>
  <c r="AE25" i="1"/>
  <c r="AC23" i="3"/>
  <c r="AC16" i="1"/>
  <c r="T30" i="3"/>
  <c r="T31" i="3"/>
  <c r="K40" i="3"/>
  <c r="K41" i="3"/>
  <c r="W28" i="3"/>
  <c r="AA30" i="3"/>
  <c r="AA31" i="3" s="1"/>
  <c r="AD58" i="3"/>
  <c r="AD57" i="3"/>
  <c r="M23" i="3"/>
  <c r="M16" i="1"/>
  <c r="W25" i="1"/>
  <c r="V31" i="3"/>
  <c r="V30" i="3"/>
  <c r="L58" i="3"/>
  <c r="L57" i="3"/>
  <c r="U54" i="3"/>
  <c r="U46" i="3"/>
  <c r="U7" i="3"/>
  <c r="U18" i="3" s="1"/>
  <c r="U26" i="3"/>
  <c r="U28" i="3" s="1"/>
  <c r="W16" i="1"/>
  <c r="W23" i="3"/>
  <c r="K28" i="3"/>
  <c r="H18" i="4"/>
  <c r="H27" i="1"/>
  <c r="H24" i="1" s="1"/>
  <c r="H25" i="1" s="1"/>
  <c r="H54" i="3"/>
  <c r="H7" i="3"/>
  <c r="H18" i="3" s="1"/>
  <c r="H26" i="3"/>
  <c r="H28" i="3" s="1"/>
  <c r="H46" i="3"/>
  <c r="T51" i="3"/>
  <c r="T50" i="3"/>
  <c r="R25" i="1"/>
  <c r="S40" i="3"/>
  <c r="S41" i="3"/>
  <c r="M32" i="1"/>
  <c r="U36" i="1"/>
  <c r="U31" i="1" s="1"/>
  <c r="U21" i="5"/>
  <c r="AD18" i="3"/>
  <c r="AD20" i="3" s="1"/>
  <c r="AD22" i="3" s="1"/>
  <c r="AD35" i="3"/>
  <c r="AD38" i="3" s="1"/>
  <c r="AF35" i="3"/>
  <c r="AF38" i="3" s="1"/>
  <c r="AF18" i="3"/>
  <c r="AF20" i="3" s="1"/>
  <c r="AF22" i="3" s="1"/>
  <c r="M40" i="3"/>
  <c r="M41" i="3"/>
  <c r="AB58" i="3"/>
  <c r="AB57" i="3"/>
  <c r="AH57" i="3"/>
  <c r="AH58" i="3"/>
  <c r="X16" i="1"/>
  <c r="X23" i="3"/>
  <c r="O23" i="3"/>
  <c r="O16" i="1"/>
  <c r="Q32" i="1"/>
  <c r="V50" i="3"/>
  <c r="V51" i="3"/>
  <c r="P30" i="3"/>
  <c r="P31" i="3" s="1"/>
  <c r="C22" i="3"/>
  <c r="X28" i="3"/>
  <c r="L35" i="3"/>
  <c r="L38" i="3" s="1"/>
  <c r="L18" i="3"/>
  <c r="L20" i="3" s="1"/>
  <c r="L22" i="3" s="1"/>
  <c r="M25" i="1"/>
  <c r="AA16" i="1"/>
  <c r="AA23" i="3"/>
  <c r="AH18" i="4"/>
  <c r="AH27" i="1"/>
  <c r="AH24" i="1" s="1"/>
  <c r="Y23" i="3"/>
  <c r="Y16" i="1"/>
  <c r="D51" i="3"/>
  <c r="D50" i="3"/>
  <c r="R32" i="1"/>
  <c r="N58" i="3"/>
  <c r="N57" i="3"/>
  <c r="S32" i="1"/>
  <c r="I22" i="3"/>
  <c r="U27" i="1"/>
  <c r="U24" i="1" s="1"/>
  <c r="U25" i="1" s="1"/>
  <c r="U18" i="4"/>
  <c r="AB31" i="3"/>
  <c r="AB30" i="3"/>
  <c r="J30" i="3"/>
  <c r="J31" i="3" s="1"/>
  <c r="V58" i="3"/>
  <c r="V57" i="3"/>
  <c r="AB32" i="1"/>
  <c r="AE23" i="3"/>
  <c r="AE16" i="1"/>
  <c r="O30" i="3"/>
  <c r="O31" i="3"/>
  <c r="F18" i="1"/>
  <c r="F42" i="3"/>
  <c r="U25" i="2"/>
  <c r="U6" i="1" s="1"/>
  <c r="U7" i="1"/>
  <c r="D30" i="3"/>
  <c r="D31" i="3"/>
  <c r="B6" i="1"/>
  <c r="B28" i="3"/>
  <c r="I31" i="3"/>
  <c r="I30" i="3"/>
  <c r="AG6" i="1"/>
  <c r="AG28" i="3"/>
  <c r="O32" i="1"/>
  <c r="S23" i="3"/>
  <c r="S16" i="1"/>
  <c r="AH21" i="5"/>
  <c r="AF58" i="3"/>
  <c r="AF57" i="3"/>
  <c r="E42" i="3"/>
  <c r="E18" i="1"/>
  <c r="E15" i="1" s="1"/>
  <c r="E12" i="1" s="1"/>
  <c r="AB50" i="3"/>
  <c r="AB51" i="3"/>
  <c r="AC30" i="3"/>
  <c r="AC31" i="3"/>
  <c r="R42" i="3"/>
  <c r="R18" i="1"/>
  <c r="AE40" i="3"/>
  <c r="AE41" i="3" s="1"/>
  <c r="P51" i="3"/>
  <c r="P50" i="3"/>
  <c r="C38" i="3"/>
  <c r="H35" i="3"/>
  <c r="D32" i="1"/>
  <c r="D58" i="3"/>
  <c r="D57" i="3"/>
  <c r="N51" i="3"/>
  <c r="N50" i="3"/>
  <c r="H7" i="1"/>
  <c r="H25" i="2"/>
  <c r="H6" i="1" s="1"/>
  <c r="H32" i="1" s="1"/>
  <c r="T35" i="3"/>
  <c r="T38" i="3" s="1"/>
  <c r="T18" i="3"/>
  <c r="T20" i="3" s="1"/>
  <c r="T22" i="3" s="1"/>
  <c r="I38" i="3"/>
  <c r="Q30" i="3"/>
  <c r="Q31" i="3" s="1"/>
  <c r="AD31" i="3"/>
  <c r="AD30" i="3"/>
  <c r="AF30" i="3"/>
  <c r="AF31" i="3"/>
  <c r="AB35" i="3"/>
  <c r="AB38" i="3" s="1"/>
  <c r="AB18" i="3"/>
  <c r="AB20" i="3" s="1"/>
  <c r="AB22" i="3" s="1"/>
  <c r="X40" i="3"/>
  <c r="X41" i="3" s="1"/>
  <c r="O41" i="3"/>
  <c r="O40" i="3"/>
  <c r="B41" i="3"/>
  <c r="V18" i="3"/>
  <c r="V20" i="3" s="1"/>
  <c r="V35" i="3"/>
  <c r="G6" i="1"/>
  <c r="G28" i="3"/>
  <c r="M28" i="3"/>
  <c r="P57" i="3"/>
  <c r="P58" i="3"/>
  <c r="X32" i="1"/>
  <c r="AE32" i="1"/>
  <c r="O25" i="1"/>
  <c r="L28" i="3"/>
  <c r="C28" i="3"/>
  <c r="AA40" i="3"/>
  <c r="AA41" i="3" s="1"/>
  <c r="AE28" i="3"/>
  <c r="T25" i="1"/>
  <c r="Y40" i="3"/>
  <c r="Y41" i="3"/>
  <c r="D35" i="3"/>
  <c r="D38" i="3" s="1"/>
  <c r="D18" i="3"/>
  <c r="D20" i="3" s="1"/>
  <c r="D22" i="3" s="1"/>
  <c r="N30" i="3"/>
  <c r="N31" i="3" s="1"/>
  <c r="B25" i="1"/>
  <c r="T32" i="1"/>
  <c r="AH25" i="2"/>
  <c r="E13" i="1" l="1"/>
  <c r="E38" i="1"/>
  <c r="E41" i="1" s="1"/>
  <c r="E42" i="1" s="1"/>
  <c r="Z13" i="1"/>
  <c r="Z38" i="1"/>
  <c r="Z41" i="1" s="1"/>
  <c r="Z42" i="1" s="1"/>
  <c r="AE42" i="3"/>
  <c r="AE18" i="1"/>
  <c r="P32" i="3"/>
  <c r="P17" i="1"/>
  <c r="AA32" i="3"/>
  <c r="AA17" i="1"/>
  <c r="N17" i="1"/>
  <c r="N32" i="3"/>
  <c r="F13" i="1"/>
  <c r="F38" i="1"/>
  <c r="F41" i="1" s="1"/>
  <c r="F42" i="1" s="1"/>
  <c r="Q32" i="3"/>
  <c r="Q17" i="1"/>
  <c r="Q15" i="1" s="1"/>
  <c r="Q12" i="1" s="1"/>
  <c r="AA42" i="3"/>
  <c r="AA18" i="1"/>
  <c r="X18" i="1"/>
  <c r="X42" i="3"/>
  <c r="J32" i="3"/>
  <c r="J17" i="1"/>
  <c r="J15" i="1" s="1"/>
  <c r="J12" i="1" s="1"/>
  <c r="D23" i="3"/>
  <c r="D16" i="1"/>
  <c r="V38" i="3"/>
  <c r="AH35" i="3"/>
  <c r="AB40" i="3"/>
  <c r="AB41" i="3" s="1"/>
  <c r="I40" i="3"/>
  <c r="U38" i="3"/>
  <c r="I41" i="3"/>
  <c r="I32" i="3"/>
  <c r="I17" i="1"/>
  <c r="I23" i="3"/>
  <c r="U22" i="3"/>
  <c r="I16" i="1"/>
  <c r="L16" i="1"/>
  <c r="L23" i="3"/>
  <c r="AF16" i="1"/>
  <c r="AF23" i="3"/>
  <c r="V32" i="3"/>
  <c r="V17" i="1"/>
  <c r="S17" i="1"/>
  <c r="S32" i="3"/>
  <c r="AE30" i="3"/>
  <c r="AE31" i="3"/>
  <c r="V22" i="3"/>
  <c r="AH20" i="3"/>
  <c r="T23" i="3"/>
  <c r="T16" i="1"/>
  <c r="S15" i="1"/>
  <c r="S12" i="1" s="1"/>
  <c r="H20" i="3"/>
  <c r="AF40" i="3"/>
  <c r="AF41" i="3" s="1"/>
  <c r="S42" i="3"/>
  <c r="S18" i="1"/>
  <c r="L30" i="3"/>
  <c r="U30" i="3" s="1"/>
  <c r="U31" i="3" s="1"/>
  <c r="G30" i="3"/>
  <c r="G31" i="3"/>
  <c r="T40" i="3"/>
  <c r="T41" i="3" s="1"/>
  <c r="AG32" i="1"/>
  <c r="AG25" i="1"/>
  <c r="B31" i="3"/>
  <c r="B30" i="3"/>
  <c r="O17" i="1"/>
  <c r="O32" i="3"/>
  <c r="AA15" i="1"/>
  <c r="AA12" i="1" s="1"/>
  <c r="C23" i="3"/>
  <c r="C16" i="1"/>
  <c r="H22" i="3"/>
  <c r="O15" i="1"/>
  <c r="O12" i="1" s="1"/>
  <c r="M18" i="1"/>
  <c r="M42" i="3"/>
  <c r="U32" i="1"/>
  <c r="H57" i="3"/>
  <c r="H58" i="3"/>
  <c r="K30" i="3"/>
  <c r="K31" i="3"/>
  <c r="K42" i="3"/>
  <c r="K18" i="1"/>
  <c r="N40" i="3"/>
  <c r="N41" i="3"/>
  <c r="P40" i="3"/>
  <c r="P41" i="3" s="1"/>
  <c r="AH32" i="1"/>
  <c r="O42" i="3"/>
  <c r="O18" i="1"/>
  <c r="AD17" i="1"/>
  <c r="AD32" i="3"/>
  <c r="AC32" i="3"/>
  <c r="AC17" i="1"/>
  <c r="AC15" i="1" s="1"/>
  <c r="AC12" i="1" s="1"/>
  <c r="D17" i="1"/>
  <c r="D32" i="3"/>
  <c r="AB17" i="1"/>
  <c r="AB32" i="3"/>
  <c r="AD23" i="3"/>
  <c r="AD16" i="1"/>
  <c r="U58" i="3"/>
  <c r="U57" i="3"/>
  <c r="T32" i="3"/>
  <c r="T17" i="1"/>
  <c r="W42" i="3"/>
  <c r="W18" i="1"/>
  <c r="R32" i="3"/>
  <c r="R17" i="1"/>
  <c r="R15" i="1" s="1"/>
  <c r="R12" i="1" s="1"/>
  <c r="AC18" i="1"/>
  <c r="AC42" i="3"/>
  <c r="D40" i="3"/>
  <c r="D41" i="3" s="1"/>
  <c r="C30" i="3"/>
  <c r="C31" i="3" s="1"/>
  <c r="M30" i="3"/>
  <c r="M31" i="3"/>
  <c r="AF32" i="3"/>
  <c r="AF17" i="1"/>
  <c r="C40" i="3"/>
  <c r="H40" i="3" s="1"/>
  <c r="H38" i="3"/>
  <c r="H41" i="3" s="1"/>
  <c r="AG30" i="3"/>
  <c r="AG31" i="3" s="1"/>
  <c r="L40" i="3"/>
  <c r="L41" i="3" s="1"/>
  <c r="W30" i="3"/>
  <c r="W31" i="3"/>
  <c r="P16" i="1"/>
  <c r="P23" i="3"/>
  <c r="Y42" i="3"/>
  <c r="Y18" i="1"/>
  <c r="B18" i="1"/>
  <c r="B42" i="3"/>
  <c r="AH6" i="1"/>
  <c r="AH28" i="3"/>
  <c r="G25" i="1"/>
  <c r="G32" i="1"/>
  <c r="AB16" i="1"/>
  <c r="AB23" i="3"/>
  <c r="U35" i="3"/>
  <c r="B32" i="1"/>
  <c r="U20" i="3"/>
  <c r="Y15" i="1"/>
  <c r="Y12" i="1" s="1"/>
  <c r="AH25" i="1"/>
  <c r="X30" i="3"/>
  <c r="X31" i="3"/>
  <c r="AD40" i="3"/>
  <c r="AD41" i="3" s="1"/>
  <c r="H51" i="3"/>
  <c r="H50" i="3"/>
  <c r="U51" i="3"/>
  <c r="U50" i="3"/>
  <c r="AH30" i="3"/>
  <c r="N23" i="3"/>
  <c r="N16" i="1"/>
  <c r="AD42" i="3" l="1"/>
  <c r="AD18" i="1"/>
  <c r="AF18" i="1"/>
  <c r="AF42" i="3"/>
  <c r="AB18" i="1"/>
  <c r="AB42" i="3"/>
  <c r="C32" i="3"/>
  <c r="C17" i="1"/>
  <c r="T42" i="3"/>
  <c r="T18" i="1"/>
  <c r="AC38" i="1"/>
  <c r="AC41" i="1" s="1"/>
  <c r="AC42" i="1" s="1"/>
  <c r="AC13" i="1"/>
  <c r="U32" i="3"/>
  <c r="U17" i="1"/>
  <c r="L18" i="1"/>
  <c r="L42" i="3"/>
  <c r="AG32" i="3"/>
  <c r="AG17" i="1"/>
  <c r="AG15" i="1" s="1"/>
  <c r="AG12" i="1" s="1"/>
  <c r="D42" i="3"/>
  <c r="D18" i="1"/>
  <c r="D15" i="1" s="1"/>
  <c r="D12" i="1" s="1"/>
  <c r="P18" i="1"/>
  <c r="P42" i="3"/>
  <c r="H18" i="1"/>
  <c r="H42" i="3"/>
  <c r="AA38" i="1"/>
  <c r="AA41" i="1" s="1"/>
  <c r="AA42" i="1" s="1"/>
  <c r="AA13" i="1"/>
  <c r="AF15" i="1"/>
  <c r="AF12" i="1" s="1"/>
  <c r="Q38" i="1"/>
  <c r="Q41" i="1" s="1"/>
  <c r="Q42" i="1" s="1"/>
  <c r="Q13" i="1"/>
  <c r="Y13" i="1"/>
  <c r="Y38" i="1"/>
  <c r="Y41" i="1" s="1"/>
  <c r="Y42" i="1" s="1"/>
  <c r="R38" i="1"/>
  <c r="R41" i="1" s="1"/>
  <c r="R42" i="1" s="1"/>
  <c r="R13" i="1"/>
  <c r="L31" i="3"/>
  <c r="AH22" i="3"/>
  <c r="V23" i="3"/>
  <c r="V16" i="1"/>
  <c r="AB15" i="1"/>
  <c r="AB12" i="1" s="1"/>
  <c r="AH31" i="3"/>
  <c r="W32" i="3"/>
  <c r="W17" i="1"/>
  <c r="W15" i="1" s="1"/>
  <c r="W12" i="1" s="1"/>
  <c r="C41" i="3"/>
  <c r="G17" i="1"/>
  <c r="G15" i="1" s="1"/>
  <c r="G12" i="1" s="1"/>
  <c r="G32" i="3"/>
  <c r="T15" i="1"/>
  <c r="T12" i="1" s="1"/>
  <c r="AE32" i="3"/>
  <c r="AE17" i="1"/>
  <c r="AE15" i="1" s="1"/>
  <c r="AE12" i="1" s="1"/>
  <c r="J13" i="1"/>
  <c r="J38" i="1"/>
  <c r="J41" i="1" s="1"/>
  <c r="J42" i="1" s="1"/>
  <c r="N42" i="3"/>
  <c r="N18" i="1"/>
  <c r="N15" i="1" s="1"/>
  <c r="N12" i="1" s="1"/>
  <c r="O13" i="1"/>
  <c r="O38" i="1"/>
  <c r="O41" i="1" s="1"/>
  <c r="O42" i="1" s="1"/>
  <c r="B32" i="3"/>
  <c r="B17" i="1"/>
  <c r="B15" i="1" s="1"/>
  <c r="B12" i="1" s="1"/>
  <c r="U23" i="3"/>
  <c r="U16" i="1"/>
  <c r="P15" i="1"/>
  <c r="P12" i="1" s="1"/>
  <c r="M32" i="3"/>
  <c r="M17" i="1"/>
  <c r="M15" i="1" s="1"/>
  <c r="M12" i="1" s="1"/>
  <c r="AD15" i="1"/>
  <c r="AD12" i="1" s="1"/>
  <c r="K32" i="3"/>
  <c r="K17" i="1"/>
  <c r="K15" i="1" s="1"/>
  <c r="K12" i="1" s="1"/>
  <c r="H16" i="1"/>
  <c r="H23" i="3"/>
  <c r="S38" i="1"/>
  <c r="S41" i="1" s="1"/>
  <c r="S42" i="1" s="1"/>
  <c r="S13" i="1"/>
  <c r="I42" i="3"/>
  <c r="I18" i="1"/>
  <c r="X32" i="3"/>
  <c r="X17" i="1"/>
  <c r="X15" i="1" s="1"/>
  <c r="X12" i="1" s="1"/>
  <c r="H30" i="3"/>
  <c r="H31" i="3" s="1"/>
  <c r="I15" i="1"/>
  <c r="I12" i="1" s="1"/>
  <c r="U40" i="3"/>
  <c r="U41" i="3" s="1"/>
  <c r="V40" i="3"/>
  <c r="AH40" i="3" s="1"/>
  <c r="V41" i="3"/>
  <c r="AH38" i="3"/>
  <c r="AH41" i="3" s="1"/>
  <c r="D38" i="1" l="1"/>
  <c r="D41" i="1" s="1"/>
  <c r="D42" i="1" s="1"/>
  <c r="D13" i="1"/>
  <c r="N13" i="1"/>
  <c r="N38" i="1"/>
  <c r="N41" i="1" s="1"/>
  <c r="N42" i="1" s="1"/>
  <c r="U42" i="3"/>
  <c r="U18" i="1"/>
  <c r="U15" i="1" s="1"/>
  <c r="U12" i="1" s="1"/>
  <c r="K38" i="1"/>
  <c r="K41" i="1" s="1"/>
  <c r="K42" i="1" s="1"/>
  <c r="K13" i="1"/>
  <c r="G38" i="1"/>
  <c r="G41" i="1" s="1"/>
  <c r="G42" i="1" s="1"/>
  <c r="G13" i="1"/>
  <c r="AH18" i="1"/>
  <c r="AH42" i="3"/>
  <c r="B38" i="1"/>
  <c r="B41" i="1" s="1"/>
  <c r="B42" i="1" s="1"/>
  <c r="B13" i="1"/>
  <c r="H32" i="3"/>
  <c r="H17" i="1"/>
  <c r="C42" i="3"/>
  <c r="C18" i="1"/>
  <c r="C15" i="1" s="1"/>
  <c r="C12" i="1" s="1"/>
  <c r="AB38" i="1"/>
  <c r="AB41" i="1" s="1"/>
  <c r="AB42" i="1" s="1"/>
  <c r="AB13" i="1"/>
  <c r="L17" i="1"/>
  <c r="L15" i="1" s="1"/>
  <c r="L12" i="1" s="1"/>
  <c r="L32" i="3"/>
  <c r="AG38" i="1"/>
  <c r="AG41" i="1" s="1"/>
  <c r="AG42" i="1" s="1"/>
  <c r="AG13" i="1"/>
  <c r="X38" i="1"/>
  <c r="X41" i="1" s="1"/>
  <c r="X42" i="1" s="1"/>
  <c r="X13" i="1"/>
  <c r="AE13" i="1"/>
  <c r="AE38" i="1"/>
  <c r="AE41" i="1" s="1"/>
  <c r="AE42" i="1" s="1"/>
  <c r="I13" i="1"/>
  <c r="I38" i="1"/>
  <c r="I41" i="1" s="1"/>
  <c r="I42" i="1" s="1"/>
  <c r="P38" i="1"/>
  <c r="P41" i="1" s="1"/>
  <c r="P42" i="1" s="1"/>
  <c r="P13" i="1"/>
  <c r="AH17" i="1"/>
  <c r="AH32" i="3"/>
  <c r="AH16" i="1"/>
  <c r="AH15" i="1" s="1"/>
  <c r="AH12" i="1" s="1"/>
  <c r="AH23" i="3"/>
  <c r="AF38" i="1"/>
  <c r="AF41" i="1" s="1"/>
  <c r="AF42" i="1" s="1"/>
  <c r="AF13" i="1"/>
  <c r="V18" i="1"/>
  <c r="V42" i="3"/>
  <c r="AD13" i="1"/>
  <c r="AD38" i="1"/>
  <c r="AD41" i="1" s="1"/>
  <c r="AD42" i="1" s="1"/>
  <c r="T38" i="1"/>
  <c r="T41" i="1" s="1"/>
  <c r="T42" i="1" s="1"/>
  <c r="T13" i="1"/>
  <c r="H15" i="1"/>
  <c r="H12" i="1" s="1"/>
  <c r="M38" i="1"/>
  <c r="M41" i="1" s="1"/>
  <c r="M42" i="1" s="1"/>
  <c r="M13" i="1"/>
  <c r="W38" i="1"/>
  <c r="W41" i="1" s="1"/>
  <c r="W42" i="1" s="1"/>
  <c r="W13" i="1"/>
  <c r="V15" i="1"/>
  <c r="V12" i="1" s="1"/>
  <c r="C13" i="1" l="1"/>
  <c r="C38" i="1"/>
  <c r="C41" i="1" s="1"/>
  <c r="C42" i="1" s="1"/>
  <c r="U13" i="1"/>
  <c r="U38" i="1"/>
  <c r="U41" i="1" s="1"/>
  <c r="U42" i="1" s="1"/>
  <c r="V13" i="1"/>
  <c r="V38" i="1"/>
  <c r="V41" i="1" s="1"/>
  <c r="V42" i="1" s="1"/>
  <c r="AH38" i="1"/>
  <c r="AH41" i="1" s="1"/>
  <c r="AH42" i="1" s="1"/>
  <c r="AH13" i="1"/>
  <c r="H38" i="1"/>
  <c r="H41" i="1" s="1"/>
  <c r="H42" i="1" s="1"/>
  <c r="H13" i="1"/>
  <c r="L38" i="1"/>
  <c r="L41" i="1" s="1"/>
  <c r="L42" i="1" s="1"/>
  <c r="L13" i="1"/>
</calcChain>
</file>

<file path=xl/sharedStrings.xml><?xml version="1.0" encoding="utf-8"?>
<sst xmlns="http://schemas.openxmlformats.org/spreadsheetml/2006/main" count="303" uniqueCount="111">
  <si>
    <t>PREVISIÓN DE PRESUPUESTO</t>
  </si>
  <si>
    <t>Julio</t>
  </si>
  <si>
    <t>Agosto</t>
  </si>
  <si>
    <t>Septiembre</t>
  </si>
  <si>
    <t>Octubre</t>
  </si>
  <si>
    <t>Noviembre</t>
  </si>
  <si>
    <t xml:space="preserve"> Diciembre</t>
  </si>
  <si>
    <t>TOTAL AÑO 1</t>
  </si>
  <si>
    <t>ADQUISICIÓN</t>
  </si>
  <si>
    <t>INGRESOS</t>
  </si>
  <si>
    <t>Enero</t>
  </si>
  <si>
    <t>Febrero</t>
  </si>
  <si>
    <t>Marzo</t>
  </si>
  <si>
    <t>Abril</t>
  </si>
  <si>
    <t>Mayo</t>
  </si>
  <si>
    <t>Junio</t>
  </si>
  <si>
    <t>TOTAL AÑO 2</t>
  </si>
  <si>
    <t>TOTAL AÑO 3</t>
  </si>
  <si>
    <t>nb / día</t>
  </si>
  <si>
    <t>RESUMEN EJECUTIVO</t>
  </si>
  <si>
    <t>TRÁFICO</t>
  </si>
  <si>
    <t>Cuota de pedidos realizados por antiguos clientes</t>
  </si>
  <si>
    <t>FACTURACIÓN</t>
  </si>
  <si>
    <t>Tasa de conversión promedio</t>
  </si>
  <si>
    <t>Facturación</t>
  </si>
  <si>
    <t>Segmento 1</t>
  </si>
  <si>
    <t>Cantidad de visitantes únicos</t>
  </si>
  <si>
    <t>N.º pedidos / día</t>
  </si>
  <si>
    <t>Número de pedidos</t>
  </si>
  <si>
    <t>Carrito promedio (€)</t>
  </si>
  <si>
    <t>Facturación- Categoría 1</t>
  </si>
  <si>
    <t>Cuota de Google Adwords</t>
  </si>
  <si>
    <t>Segmento 2</t>
  </si>
  <si>
    <t>Cuota del posicionamiento natural</t>
  </si>
  <si>
    <t>Cuota de afiliación</t>
  </si>
  <si>
    <t>Cuota de publicidad display</t>
  </si>
  <si>
    <t>Cuota de prensa</t>
  </si>
  <si>
    <t>Cuota de otros métodos</t>
  </si>
  <si>
    <t>Facturación - Categoría 2</t>
  </si>
  <si>
    <t>COSTES DE ADQUISICIÓN DIRECTA</t>
  </si>
  <si>
    <t>Google Adwords (SEA)</t>
  </si>
  <si>
    <t>Segmento 3</t>
  </si>
  <si>
    <t>COSTES</t>
  </si>
  <si>
    <t>Número de visitantes SEM</t>
  </si>
  <si>
    <t>Costes de adquisición</t>
  </si>
  <si>
    <t>Facturación - Categoría 3</t>
  </si>
  <si>
    <t>CPC promedio</t>
  </si>
  <si>
    <t>Coste en % de la facturación</t>
  </si>
  <si>
    <t>N.º total de pedidos</t>
  </si>
  <si>
    <t>Directo</t>
  </si>
  <si>
    <t>Facturación TOTAL</t>
  </si>
  <si>
    <t>Google Adwords</t>
  </si>
  <si>
    <t>Presupuesto de AdWords</t>
  </si>
  <si>
    <t>Afiliación</t>
  </si>
  <si>
    <t>By Welbolto</t>
  </si>
  <si>
    <t>Gastos de gestión (agencia / freelance)</t>
  </si>
  <si>
    <t>Este documento es solo para uso personal.
No se puede distribuir a terceras personas sin el consentimiento previo de La Fabrique du Net.</t>
  </si>
  <si>
    <t>Plantilla de libre uso: todas las celdas son modificables. Más recursos en www.lafabriquedunet.es</t>
  </si>
  <si>
    <t>Coste del canal de Adwords</t>
  </si>
  <si>
    <t>Coste de adquisición de un cliente</t>
  </si>
  <si>
    <t>Display</t>
  </si>
  <si>
    <t>Número de pedidos por afiliación</t>
  </si>
  <si>
    <t>Indirecto</t>
  </si>
  <si>
    <t>Comisión media</t>
  </si>
  <si>
    <t xml:space="preserve">SEO </t>
  </si>
  <si>
    <t>Comisiones totales</t>
  </si>
  <si>
    <t>Prensa</t>
  </si>
  <si>
    <t>Comisión de plataforma de afiliación</t>
  </si>
  <si>
    <t>Coste de la plataforma de afiliación</t>
  </si>
  <si>
    <t>Coste del canal de afiliación</t>
  </si>
  <si>
    <t>Costes de compras</t>
  </si>
  <si>
    <t>Publicidad display</t>
  </si>
  <si>
    <t>Número de visitantes a través de publicidad display</t>
  </si>
  <si>
    <t>Coste por 1000 banners (CPM)</t>
  </si>
  <si>
    <t>Tasa de clic promedio (CTR)</t>
  </si>
  <si>
    <t>Presupuesto de publicidad display</t>
  </si>
  <si>
    <t>Comisión reguladora / Trading desk</t>
  </si>
  <si>
    <t>Gastos de gestión</t>
  </si>
  <si>
    <t>Coste del canal de publicidad display</t>
  </si>
  <si>
    <t>Costes salariales</t>
  </si>
  <si>
    <t>COSTES DE ADQUISICIÓN INDIRECTA</t>
  </si>
  <si>
    <t>SEO</t>
  </si>
  <si>
    <t>Número de pedidos a través de SEO</t>
  </si>
  <si>
    <t>Redacción</t>
  </si>
  <si>
    <t>Consultoría SEO</t>
  </si>
  <si>
    <t>Coste del canal SEO</t>
  </si>
  <si>
    <t>COSTOS TOTALES</t>
  </si>
  <si>
    <t>Coste marginal de adquisición de un cliente</t>
  </si>
  <si>
    <t>RESULTADO</t>
  </si>
  <si>
    <t>Coste agregado de adquisición de un cliente</t>
  </si>
  <si>
    <t>Resultado de operaciones</t>
  </si>
  <si>
    <t>Resultado en % de la facturación</t>
  </si>
  <si>
    <t>By La Fabrique du Net</t>
  </si>
  <si>
    <t>COMPRAS</t>
  </si>
  <si>
    <t>Total de pedidos a través del canal de prensa</t>
  </si>
  <si>
    <t>Honorarios de agencia de RP</t>
  </si>
  <si>
    <t>Coste del canal de prensa</t>
  </si>
  <si>
    <t>Precio de compra (% pedido promedio)</t>
  </si>
  <si>
    <t>Compras - Categoría 1</t>
  </si>
  <si>
    <t>By La Fabrique du Net</t>
  </si>
  <si>
    <t>Este documento es solo para uso personal.
No se puede distribuir a terceras personas sin el consentimiento previo de La Fabrique du Net.</t>
  </si>
  <si>
    <t>Compras - Categoría 2</t>
  </si>
  <si>
    <t>Compras - Categoría 3</t>
  </si>
  <si>
    <t>COMPRAS TOTALES</t>
  </si>
  <si>
    <t>SALARIOS</t>
  </si>
  <si>
    <t>Salario (bruto + cargas del empleador)</t>
  </si>
  <si>
    <t>Número de empleados/as</t>
  </si>
  <si>
    <t>Salarios en la función 1</t>
  </si>
  <si>
    <t>Salarios en la función 2</t>
  </si>
  <si>
    <t>Salarios en la función 3</t>
  </si>
  <si>
    <t>SALARIOS 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</si>
</sst>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"/>
    <numFmt numFmtId="165" formatCode="_-* #,##0\ _€_-;\-* #,##0\ _€_-;_-* &quot;-&quot;??\ _€_-;_-@"/>
    <numFmt numFmtId="166" formatCode="0.0%"/>
    <numFmt numFmtId="167" formatCode="_-* #,##0\ &quot;€&quot;_-;\-* #,##0\ &quot;€&quot;_-;_-* &quot;-&quot;??\ &quot;€&quot;_-;_-@"/>
    <numFmt numFmtId="168" formatCode="#,##0\ &quot;€&quot;"/>
    <numFmt numFmtId="169" formatCode="_-* #,##0.0\ &quot;€&quot;_-;\-* #,##0.0\ &quot;€&quot;_-;_-* &quot;-&quot;??\ &quot;€&quot;_-;_-@"/>
    <numFmt numFmtId="170" formatCode="_-* #,##0\ [$€-40C]_-;\-* #,##0\ [$€-40C]_-;_-* &quot;-&quot;??\ [$€-40C]_-;_-@"/>
  </numFmts>
  <fonts count="13" x14ac:knownFonts="1">
    <font>
      <sz val="11"/>
      <color theme="1"/>
      <name val="Arial"/>
    </font>
    <font>
      <b/>
      <sz val="12"/>
      <color theme="0"/>
      <name val="Calibri"/>
    </font>
    <font>
      <b/>
      <sz val="11"/>
      <color theme="1"/>
      <name val="Calibri"/>
    </font>
    <font>
      <b/>
      <sz val="11"/>
      <color rgb="FF000000"/>
      <name val="Calibri"/>
    </font>
    <font>
      <b/>
      <sz val="11"/>
      <color theme="0"/>
      <name val="Calibri"/>
    </font>
    <font>
      <sz val="11"/>
      <color theme="1"/>
      <name val="Calibri"/>
    </font>
    <font>
      <sz val="11"/>
      <color theme="0"/>
      <name val="Calibri"/>
    </font>
    <font>
      <sz val="11"/>
      <color theme="4"/>
      <name val="Calibri"/>
    </font>
    <font>
      <b/>
      <sz val="11"/>
      <color rgb="FFFFFFFF"/>
      <name val="Calibri"/>
    </font>
    <font>
      <i/>
      <sz val="11"/>
      <color theme="1"/>
      <name val="Calibri"/>
    </font>
    <font>
      <i/>
      <sz val="11"/>
      <color rgb="FF000000"/>
      <name val="Calibri"/>
    </font>
    <font>
      <i/>
      <sz val="10"/>
      <color theme="1"/>
      <name val="Calibri"/>
    </font>
    <font>
      <i/>
      <sz val="10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2F2F2"/>
        <bgColor rgb="FFF2F2F2"/>
      </patternFill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DEEAF6"/>
        <bgColor rgb="FFDEEAF6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44546A"/>
      </left>
      <right style="thin">
        <color rgb="FF44546A"/>
      </right>
      <top style="thin">
        <color rgb="FF44546A"/>
      </top>
      <bottom style="thin">
        <color rgb="FF44546A"/>
      </bottom>
      <diagonal/>
    </border>
    <border>
      <left style="thin">
        <color rgb="FF44546A"/>
      </left>
      <right style="thin">
        <color rgb="FF44546A"/>
      </right>
      <top/>
      <bottom/>
      <diagonal/>
    </border>
    <border>
      <left style="thin">
        <color rgb="FF44546A"/>
      </left>
      <right style="thin">
        <color rgb="FF44546A"/>
      </right>
      <top/>
      <bottom/>
      <diagonal/>
    </border>
    <border>
      <left style="thin">
        <color rgb="FF44546A"/>
      </left>
      <right/>
      <top style="thin">
        <color rgb="FF44546A"/>
      </top>
      <bottom style="thin">
        <color rgb="FF44546A"/>
      </bottom>
      <diagonal/>
    </border>
    <border>
      <left/>
      <right/>
      <top style="thin">
        <color rgb="FF44546A"/>
      </top>
      <bottom style="thin">
        <color rgb="FF44546A"/>
      </bottom>
      <diagonal/>
    </border>
  </borders>
  <cellStyleXfs count="1">
    <xf numFmtId="0" fontId="0" fillId="0" borderId="0"/>
  </cellStyleXfs>
  <cellXfs count="83">
    <xf numFmtId="0" fontId="0" fillId="0" borderId="0" xfId="0" applyFont="1" applyAlignment="1"/>
    <xf numFmtId="164" fontId="1" fillId="2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5" fontId="4" fillId="4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165" fontId="5" fillId="0" borderId="3" xfId="0" applyNumberFormat="1" applyFont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164" fontId="4" fillId="4" borderId="1" xfId="0" applyNumberFormat="1" applyFont="1" applyFill="1" applyBorder="1" applyAlignment="1">
      <alignment vertical="center"/>
    </xf>
    <xf numFmtId="165" fontId="4" fillId="4" borderId="1" xfId="0" applyNumberFormat="1" applyFont="1" applyFill="1" applyBorder="1" applyAlignment="1">
      <alignment vertical="center"/>
    </xf>
    <xf numFmtId="165" fontId="4" fillId="4" borderId="4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vertical="center"/>
    </xf>
    <xf numFmtId="164" fontId="5" fillId="0" borderId="0" xfId="0" applyNumberFormat="1" applyFont="1" applyAlignment="1">
      <alignment horizontal="left" vertical="center"/>
    </xf>
    <xf numFmtId="165" fontId="4" fillId="2" borderId="1" xfId="0" applyNumberFormat="1" applyFont="1" applyFill="1" applyBorder="1" applyAlignment="1">
      <alignment vertical="center"/>
    </xf>
    <xf numFmtId="166" fontId="7" fillId="0" borderId="0" xfId="0" applyNumberFormat="1" applyFont="1" applyAlignment="1">
      <alignment horizontal="right" vertical="center"/>
    </xf>
    <xf numFmtId="165" fontId="4" fillId="2" borderId="4" xfId="0" applyNumberFormat="1" applyFont="1" applyFill="1" applyBorder="1" applyAlignment="1">
      <alignment horizontal="center" vertical="center" wrapText="1"/>
    </xf>
    <xf numFmtId="166" fontId="5" fillId="0" borderId="3" xfId="0" applyNumberFormat="1" applyFont="1" applyBorder="1" applyAlignment="1">
      <alignment horizontal="right" vertical="center"/>
    </xf>
    <xf numFmtId="165" fontId="4" fillId="4" borderId="1" xfId="0" applyNumberFormat="1" applyFont="1" applyFill="1" applyBorder="1" applyAlignment="1">
      <alignment horizontal="center" vertical="center" wrapText="1"/>
    </xf>
    <xf numFmtId="166" fontId="6" fillId="5" borderId="1" xfId="0" applyNumberFormat="1" applyFont="1" applyFill="1" applyBorder="1" applyAlignment="1">
      <alignment vertical="center"/>
    </xf>
    <xf numFmtId="164" fontId="2" fillId="6" borderId="5" xfId="0" applyNumberFormat="1" applyFont="1" applyFill="1" applyBorder="1" applyAlignment="1">
      <alignment vertical="center"/>
    </xf>
    <xf numFmtId="167" fontId="2" fillId="6" borderId="6" xfId="0" applyNumberFormat="1" applyFont="1" applyFill="1" applyBorder="1" applyAlignment="1">
      <alignment vertical="center"/>
    </xf>
    <xf numFmtId="167" fontId="2" fillId="6" borderId="2" xfId="0" applyNumberFormat="1" applyFont="1" applyFill="1" applyBorder="1" applyAlignment="1">
      <alignment vertical="center"/>
    </xf>
    <xf numFmtId="165" fontId="5" fillId="0" borderId="0" xfId="0" applyNumberFormat="1" applyFont="1" applyAlignment="1">
      <alignment horizontal="right" vertical="center"/>
    </xf>
    <xf numFmtId="164" fontId="2" fillId="6" borderId="1" xfId="0" applyNumberFormat="1" applyFont="1" applyFill="1" applyBorder="1" applyAlignment="1">
      <alignment vertical="center"/>
    </xf>
    <xf numFmtId="165" fontId="7" fillId="0" borderId="0" xfId="0" applyNumberFormat="1" applyFont="1" applyAlignment="1">
      <alignment vertical="center"/>
    </xf>
    <xf numFmtId="165" fontId="2" fillId="6" borderId="1" xfId="0" applyNumberFormat="1" applyFont="1" applyFill="1" applyBorder="1" applyAlignment="1">
      <alignment vertical="center"/>
    </xf>
    <xf numFmtId="165" fontId="2" fillId="6" borderId="4" xfId="0" applyNumberFormat="1" applyFont="1" applyFill="1" applyBorder="1" applyAlignment="1">
      <alignment vertical="center"/>
    </xf>
    <xf numFmtId="167" fontId="7" fillId="0" borderId="0" xfId="0" applyNumberFormat="1" applyFont="1" applyAlignment="1">
      <alignment vertical="center"/>
    </xf>
    <xf numFmtId="167" fontId="5" fillId="0" borderId="3" xfId="0" applyNumberFormat="1" applyFont="1" applyBorder="1" applyAlignment="1">
      <alignment vertical="center"/>
    </xf>
    <xf numFmtId="167" fontId="5" fillId="0" borderId="0" xfId="0" applyNumberFormat="1" applyFont="1" applyAlignment="1">
      <alignment vertical="center"/>
    </xf>
    <xf numFmtId="164" fontId="3" fillId="6" borderId="1" xfId="0" applyNumberFormat="1" applyFont="1" applyFill="1" applyBorder="1" applyAlignment="1">
      <alignment vertical="center"/>
    </xf>
    <xf numFmtId="167" fontId="2" fillId="6" borderId="1" xfId="0" applyNumberFormat="1" applyFont="1" applyFill="1" applyBorder="1" applyAlignment="1">
      <alignment vertical="center"/>
    </xf>
    <xf numFmtId="168" fontId="2" fillId="6" borderId="4" xfId="0" applyNumberFormat="1" applyFont="1" applyFill="1" applyBorder="1" applyAlignment="1">
      <alignment vertical="center"/>
    </xf>
    <xf numFmtId="164" fontId="2" fillId="5" borderId="1" xfId="0" applyNumberFormat="1" applyFont="1" applyFill="1" applyBorder="1" applyAlignment="1">
      <alignment vertical="center"/>
    </xf>
    <xf numFmtId="167" fontId="2" fillId="5" borderId="1" xfId="0" applyNumberFormat="1" applyFont="1" applyFill="1" applyBorder="1" applyAlignment="1">
      <alignment vertical="center"/>
    </xf>
    <xf numFmtId="9" fontId="7" fillId="0" borderId="0" xfId="0" applyNumberFormat="1" applyFont="1" applyAlignment="1">
      <alignment vertical="center"/>
    </xf>
    <xf numFmtId="168" fontId="2" fillId="5" borderId="4" xfId="0" applyNumberFormat="1" applyFont="1" applyFill="1" applyBorder="1" applyAlignment="1">
      <alignment vertical="center"/>
    </xf>
    <xf numFmtId="167" fontId="5" fillId="5" borderId="1" xfId="0" applyNumberFormat="1" applyFont="1" applyFill="1" applyBorder="1" applyAlignment="1">
      <alignment vertical="center"/>
    </xf>
    <xf numFmtId="9" fontId="5" fillId="0" borderId="3" xfId="0" applyNumberFormat="1" applyFont="1" applyBorder="1" applyAlignment="1">
      <alignment vertical="center"/>
    </xf>
    <xf numFmtId="167" fontId="5" fillId="5" borderId="4" xfId="0" applyNumberFormat="1" applyFont="1" applyFill="1" applyBorder="1" applyAlignment="1">
      <alignment vertical="center"/>
    </xf>
    <xf numFmtId="164" fontId="5" fillId="5" borderId="1" xfId="0" applyNumberFormat="1" applyFont="1" applyFill="1" applyBorder="1" applyAlignment="1">
      <alignment horizontal="left" vertical="center"/>
    </xf>
    <xf numFmtId="9" fontId="5" fillId="0" borderId="0" xfId="0" applyNumberFormat="1" applyFont="1" applyAlignment="1">
      <alignment vertical="center"/>
    </xf>
    <xf numFmtId="164" fontId="8" fillId="4" borderId="1" xfId="0" applyNumberFormat="1" applyFont="1" applyFill="1" applyBorder="1" applyAlignment="1">
      <alignment vertical="center"/>
    </xf>
    <xf numFmtId="165" fontId="5" fillId="6" borderId="1" xfId="0" applyNumberFormat="1" applyFont="1" applyFill="1" applyBorder="1" applyAlignment="1">
      <alignment vertical="center"/>
    </xf>
    <xf numFmtId="165" fontId="5" fillId="6" borderId="4" xfId="0" applyNumberFormat="1" applyFont="1" applyFill="1" applyBorder="1" applyAlignment="1">
      <alignment vertical="center"/>
    </xf>
    <xf numFmtId="165" fontId="5" fillId="5" borderId="1" xfId="0" applyNumberFormat="1" applyFont="1" applyFill="1" applyBorder="1" applyAlignment="1">
      <alignment vertical="center"/>
    </xf>
    <xf numFmtId="169" fontId="5" fillId="0" borderId="3" xfId="0" applyNumberFormat="1" applyFont="1" applyBorder="1" applyAlignment="1">
      <alignment vertical="center"/>
    </xf>
    <xf numFmtId="165" fontId="5" fillId="5" borderId="4" xfId="0" applyNumberFormat="1" applyFont="1" applyFill="1" applyBorder="1" applyAlignment="1">
      <alignment vertical="center"/>
    </xf>
    <xf numFmtId="169" fontId="7" fillId="0" borderId="0" xfId="0" applyNumberFormat="1" applyFont="1" applyAlignment="1">
      <alignment vertical="center"/>
    </xf>
    <xf numFmtId="164" fontId="9" fillId="5" borderId="1" xfId="0" applyNumberFormat="1" applyFont="1" applyFill="1" applyBorder="1" applyAlignment="1">
      <alignment horizontal="left" vertical="center"/>
    </xf>
    <xf numFmtId="10" fontId="9" fillId="5" borderId="1" xfId="0" applyNumberFormat="1" applyFont="1" applyFill="1" applyBorder="1" applyAlignment="1">
      <alignment vertical="center"/>
    </xf>
    <xf numFmtId="10" fontId="9" fillId="5" borderId="4" xfId="0" applyNumberFormat="1" applyFont="1" applyFill="1" applyBorder="1" applyAlignment="1">
      <alignment vertical="center"/>
    </xf>
    <xf numFmtId="1" fontId="5" fillId="5" borderId="4" xfId="0" applyNumberFormat="1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/>
    </xf>
    <xf numFmtId="167" fontId="2" fillId="3" borderId="1" xfId="0" applyNumberFormat="1" applyFont="1" applyFill="1" applyBorder="1" applyAlignment="1">
      <alignment vertical="center"/>
    </xf>
    <xf numFmtId="167" fontId="2" fillId="6" borderId="4" xfId="0" applyNumberFormat="1" applyFont="1" applyFill="1" applyBorder="1" applyAlignment="1">
      <alignment vertical="center"/>
    </xf>
    <xf numFmtId="167" fontId="2" fillId="3" borderId="4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5" borderId="1" xfId="0" applyFont="1" applyFill="1" applyBorder="1" applyAlignment="1">
      <alignment vertical="center"/>
    </xf>
    <xf numFmtId="9" fontId="7" fillId="0" borderId="0" xfId="0" applyNumberFormat="1" applyFont="1" applyAlignment="1">
      <alignment horizontal="right" vertical="center"/>
    </xf>
    <xf numFmtId="9" fontId="5" fillId="0" borderId="3" xfId="0" applyNumberFormat="1" applyFont="1" applyBorder="1" applyAlignment="1">
      <alignment horizontal="right" vertical="center"/>
    </xf>
    <xf numFmtId="169" fontId="7" fillId="0" borderId="0" xfId="0" applyNumberFormat="1" applyFont="1" applyAlignment="1">
      <alignment horizontal="right" vertical="center"/>
    </xf>
    <xf numFmtId="169" fontId="5" fillId="0" borderId="3" xfId="0" applyNumberFormat="1" applyFont="1" applyBorder="1" applyAlignment="1">
      <alignment horizontal="right" vertical="center"/>
    </xf>
    <xf numFmtId="10" fontId="7" fillId="0" borderId="0" xfId="0" applyNumberFormat="1" applyFont="1" applyAlignment="1">
      <alignment horizontal="right" vertical="center"/>
    </xf>
    <xf numFmtId="10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167" fontId="7" fillId="5" borderId="1" xfId="0" applyNumberFormat="1" applyFont="1" applyFill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168" fontId="2" fillId="6" borderId="6" xfId="0" applyNumberFormat="1" applyFont="1" applyFill="1" applyBorder="1" applyAlignment="1">
      <alignment horizontal="left" vertical="center"/>
    </xf>
    <xf numFmtId="168" fontId="2" fillId="6" borderId="2" xfId="0" applyNumberFormat="1" applyFont="1" applyFill="1" applyBorder="1" applyAlignment="1">
      <alignment horizontal="left" vertical="center"/>
    </xf>
    <xf numFmtId="164" fontId="4" fillId="5" borderId="1" xfId="0" applyNumberFormat="1" applyFont="1" applyFill="1" applyBorder="1" applyAlignment="1">
      <alignment vertical="center"/>
    </xf>
    <xf numFmtId="165" fontId="4" fillId="5" borderId="1" xfId="0" applyNumberFormat="1" applyFont="1" applyFill="1" applyBorder="1" applyAlignment="1">
      <alignment vertical="center"/>
    </xf>
    <xf numFmtId="165" fontId="4" fillId="5" borderId="1" xfId="0" applyNumberFormat="1" applyFont="1" applyFill="1" applyBorder="1" applyAlignment="1">
      <alignment horizontal="center" vertical="center" wrapText="1"/>
    </xf>
    <xf numFmtId="165" fontId="4" fillId="5" borderId="4" xfId="0" applyNumberFormat="1" applyFont="1" applyFill="1" applyBorder="1" applyAlignment="1">
      <alignment horizontal="center" vertical="center" wrapText="1"/>
    </xf>
    <xf numFmtId="170" fontId="7" fillId="0" borderId="0" xfId="0" applyNumberFormat="1" applyFont="1" applyAlignment="1">
      <alignment vertical="center"/>
    </xf>
    <xf numFmtId="170" fontId="5" fillId="0" borderId="3" xfId="0" applyNumberFormat="1" applyFont="1" applyBorder="1" applyAlignment="1">
      <alignment vertical="center"/>
    </xf>
    <xf numFmtId="1" fontId="7" fillId="0" borderId="0" xfId="0" applyNumberFormat="1" applyFont="1" applyAlignment="1">
      <alignment vertical="center"/>
    </xf>
    <xf numFmtId="1" fontId="5" fillId="0" borderId="3" xfId="0" applyNumberFormat="1" applyFont="1" applyBorder="1" applyAlignment="1">
      <alignment vertical="center"/>
    </xf>
    <xf numFmtId="0" fontId="11" fillId="0" borderId="0" xfId="0" applyFont="1" applyAlignment="1">
      <alignment horizontal="left" vertical="top" wrapText="1"/>
    </xf>
    <xf numFmtId="0" fontId="0" fillId="0" borderId="0" xfId="0" applyFont="1" applyAlignment="1"/>
    <xf numFmtId="0" fontId="12" fillId="0" borderId="0" xfId="0" applyFont="1" applyAlignment="1">
      <alignment horizontal="left" vertical="top" wrapText="1"/>
    </xf>
  </cellXfs>
  <cellStyles count="1">
    <cellStyle name="Normal" xfId="0" builtinId="0"/>
  </cellStyles>
  <dxfs count="20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00"/>
  <sheetViews>
    <sheetView showGridLines="0"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ColWidth="12.6640625" defaultRowHeight="15" customHeight="1" outlineLevelRow="1" outlineLevelCol="1" x14ac:dyDescent="0.15"/>
  <cols>
    <col min="1" max="1" width="31.33203125" customWidth="1"/>
    <col min="2" max="7" width="9.33203125" customWidth="1"/>
    <col min="8" max="8" width="10.33203125" customWidth="1"/>
    <col min="9" max="10" width="9.33203125" hidden="1" customWidth="1" outlineLevel="1"/>
    <col min="11" max="11" width="10.1640625" hidden="1" customWidth="1" outlineLevel="1"/>
    <col min="12" max="16" width="9.33203125" hidden="1" customWidth="1" outlineLevel="1"/>
    <col min="17" max="19" width="11.1640625" hidden="1" customWidth="1" outlineLevel="1"/>
    <col min="20" max="20" width="9.1640625" hidden="1" customWidth="1" outlineLevel="1"/>
    <col min="21" max="21" width="11" customWidth="1" collapsed="1"/>
    <col min="22" max="33" width="11.1640625" hidden="1" customWidth="1" outlineLevel="1"/>
    <col min="34" max="34" width="11" customWidth="1" collapsed="1"/>
  </cols>
  <sheetData>
    <row r="1" spans="1:34" ht="30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2" t="s">
        <v>10</v>
      </c>
      <c r="J1" s="2" t="s">
        <v>11</v>
      </c>
      <c r="K1" s="2" t="s">
        <v>12</v>
      </c>
      <c r="L1" s="2" t="s">
        <v>13</v>
      </c>
      <c r="M1" s="2" t="s">
        <v>14</v>
      </c>
      <c r="N1" s="2" t="s">
        <v>15</v>
      </c>
      <c r="O1" s="2" t="s">
        <v>1</v>
      </c>
      <c r="P1" s="2" t="s">
        <v>2</v>
      </c>
      <c r="Q1" s="2" t="s">
        <v>3</v>
      </c>
      <c r="R1" s="2" t="s">
        <v>4</v>
      </c>
      <c r="S1" s="2" t="s">
        <v>5</v>
      </c>
      <c r="T1" s="3" t="s">
        <v>6</v>
      </c>
      <c r="U1" s="4" t="s">
        <v>16</v>
      </c>
      <c r="V1" s="2" t="s">
        <v>10</v>
      </c>
      <c r="W1" s="2" t="s">
        <v>11</v>
      </c>
      <c r="X1" s="2" t="s">
        <v>12</v>
      </c>
      <c r="Y1" s="2" t="s">
        <v>13</v>
      </c>
      <c r="Z1" s="2" t="s">
        <v>14</v>
      </c>
      <c r="AA1" s="2" t="s">
        <v>15</v>
      </c>
      <c r="AB1" s="2" t="s">
        <v>1</v>
      </c>
      <c r="AC1" s="2" t="s">
        <v>2</v>
      </c>
      <c r="AD1" s="2" t="s">
        <v>3</v>
      </c>
      <c r="AE1" s="2" t="s">
        <v>4</v>
      </c>
      <c r="AF1" s="2" t="s">
        <v>5</v>
      </c>
      <c r="AG1" s="3" t="s">
        <v>6</v>
      </c>
      <c r="AH1" s="4" t="s">
        <v>17</v>
      </c>
    </row>
    <row r="2" spans="1:34" ht="2.25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 spans="1:34" ht="14.25" hidden="1" customHeight="1" outlineLevel="1" x14ac:dyDescent="0.15">
      <c r="A3" s="6" t="s">
        <v>18</v>
      </c>
      <c r="B3" s="7">
        <v>31</v>
      </c>
      <c r="C3" s="7">
        <v>31</v>
      </c>
      <c r="D3" s="7">
        <v>30</v>
      </c>
      <c r="E3" s="7">
        <v>31</v>
      </c>
      <c r="F3" s="7">
        <v>30</v>
      </c>
      <c r="G3" s="7">
        <v>31</v>
      </c>
      <c r="H3" s="8">
        <f>AVERAGE(B3:G3)</f>
        <v>30.666666666666668</v>
      </c>
      <c r="I3" s="7">
        <v>31</v>
      </c>
      <c r="J3" s="7">
        <v>28</v>
      </c>
      <c r="K3" s="7">
        <v>31</v>
      </c>
      <c r="L3" s="7">
        <v>30</v>
      </c>
      <c r="M3" s="7">
        <v>31</v>
      </c>
      <c r="N3" s="7">
        <v>29.8</v>
      </c>
      <c r="O3" s="7">
        <v>31</v>
      </c>
      <c r="P3" s="7">
        <v>31</v>
      </c>
      <c r="Q3" s="7">
        <v>30</v>
      </c>
      <c r="R3" s="7">
        <v>31</v>
      </c>
      <c r="S3" s="7">
        <v>30</v>
      </c>
      <c r="T3" s="7">
        <v>31</v>
      </c>
      <c r="U3" s="8">
        <f>AVERAGE(O3:T3)</f>
        <v>30.666666666666668</v>
      </c>
      <c r="V3" s="7">
        <v>30</v>
      </c>
      <c r="W3" s="7">
        <v>29</v>
      </c>
      <c r="X3" s="7">
        <v>31</v>
      </c>
      <c r="Y3" s="7">
        <v>28</v>
      </c>
      <c r="Z3" s="7">
        <v>31</v>
      </c>
      <c r="AA3" s="7">
        <v>30</v>
      </c>
      <c r="AB3" s="7">
        <v>31</v>
      </c>
      <c r="AC3" s="7">
        <v>30</v>
      </c>
      <c r="AD3" s="7">
        <v>31</v>
      </c>
      <c r="AE3" s="7">
        <v>31</v>
      </c>
      <c r="AF3" s="7">
        <v>30</v>
      </c>
      <c r="AG3" s="7">
        <v>31</v>
      </c>
      <c r="AH3" s="8">
        <f>AVERAGE(AB3:AG3)</f>
        <v>30.666666666666668</v>
      </c>
    </row>
    <row r="4" spans="1:34" ht="18.75" customHeight="1" collapsed="1" x14ac:dyDescent="0.15">
      <c r="A4" s="10" t="s">
        <v>19</v>
      </c>
      <c r="B4" s="11"/>
      <c r="C4" s="11"/>
      <c r="D4" s="11"/>
      <c r="E4" s="11"/>
      <c r="F4" s="11"/>
      <c r="G4" s="11"/>
      <c r="H4" s="12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2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2"/>
    </row>
    <row r="5" spans="1:34" ht="15" customHeight="1" x14ac:dyDescent="0.15">
      <c r="A5" s="13" t="s">
        <v>9</v>
      </c>
      <c r="B5" s="15"/>
      <c r="C5" s="15"/>
      <c r="D5" s="15"/>
      <c r="E5" s="15"/>
      <c r="F5" s="15"/>
      <c r="G5" s="15"/>
      <c r="H5" s="17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7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7"/>
    </row>
    <row r="6" spans="1:34" ht="17.25" customHeight="1" x14ac:dyDescent="0.15">
      <c r="A6" s="21" t="s">
        <v>24</v>
      </c>
      <c r="B6" s="22">
        <f>Facturación!B25</f>
        <v>5580</v>
      </c>
      <c r="C6" s="22">
        <f>Facturación!C25</f>
        <v>11160</v>
      </c>
      <c r="D6" s="22">
        <f>Facturación!D25</f>
        <v>19200</v>
      </c>
      <c r="E6" s="22">
        <f>Facturación!E25</f>
        <v>28520</v>
      </c>
      <c r="F6" s="22">
        <f>Facturación!F25</f>
        <v>36000</v>
      </c>
      <c r="G6" s="22">
        <f>Facturación!G25</f>
        <v>45880</v>
      </c>
      <c r="H6" s="23">
        <f>Facturación!H25</f>
        <v>146340</v>
      </c>
      <c r="I6" s="22">
        <f>Facturación!I25</f>
        <v>56730</v>
      </c>
      <c r="J6" s="22">
        <f>Facturación!J25</f>
        <v>61040</v>
      </c>
      <c r="K6" s="22">
        <f>Facturación!K25</f>
        <v>78430</v>
      </c>
      <c r="L6" s="22">
        <f>Facturación!L25</f>
        <v>86400</v>
      </c>
      <c r="M6" s="22">
        <f>Facturación!M25</f>
        <v>100130</v>
      </c>
      <c r="N6" s="22">
        <f>Facturación!N25</f>
        <v>106684</v>
      </c>
      <c r="O6" s="22">
        <f>Facturación!O25</f>
        <v>121830</v>
      </c>
      <c r="P6" s="22">
        <f>Facturación!P25</f>
        <v>132680</v>
      </c>
      <c r="Q6" s="22">
        <f>Facturación!Q25</f>
        <v>138900</v>
      </c>
      <c r="R6" s="22">
        <f>Facturación!R25</f>
        <v>154380</v>
      </c>
      <c r="S6" s="22">
        <f>Facturación!S25</f>
        <v>157800</v>
      </c>
      <c r="T6" s="22">
        <f>Facturación!T25</f>
        <v>171740</v>
      </c>
      <c r="U6" s="23">
        <f>Facturación!U25</f>
        <v>1366744</v>
      </c>
      <c r="V6" s="22">
        <f>Facturación!V25</f>
        <v>187800</v>
      </c>
      <c r="W6" s="22">
        <f>Facturación!W25</f>
        <v>187920</v>
      </c>
      <c r="X6" s="22">
        <f>Facturación!X25</f>
        <v>207700</v>
      </c>
      <c r="Y6" s="22">
        <f>Facturación!Y25</f>
        <v>187600</v>
      </c>
      <c r="Z6" s="22">
        <f>Facturación!Z25</f>
        <v>207700</v>
      </c>
      <c r="AA6" s="22">
        <f>Facturación!AA25</f>
        <v>201000</v>
      </c>
      <c r="AB6" s="22">
        <f>Facturación!AB25</f>
        <v>207700</v>
      </c>
      <c r="AC6" s="22">
        <f>Facturación!AC25</f>
        <v>201000</v>
      </c>
      <c r="AD6" s="22">
        <f>Facturación!AD25</f>
        <v>207700</v>
      </c>
      <c r="AE6" s="22">
        <f>Facturación!AE25</f>
        <v>207700</v>
      </c>
      <c r="AF6" s="22">
        <f>Facturación!AF25</f>
        <v>201000</v>
      </c>
      <c r="AG6" s="22">
        <f>Facturación!AG25</f>
        <v>207700</v>
      </c>
      <c r="AH6" s="23">
        <f>Facturación!AH25</f>
        <v>2412520</v>
      </c>
    </row>
    <row r="7" spans="1:34" ht="14.25" customHeight="1" x14ac:dyDescent="0.15">
      <c r="A7" s="31" t="str">
        <f>Facturación!A9</f>
        <v>Facturación- Categoría 1</v>
      </c>
      <c r="B7" s="31">
        <f>Facturación!B9</f>
        <v>3100</v>
      </c>
      <c r="C7" s="31">
        <f>Facturación!C9</f>
        <v>6200</v>
      </c>
      <c r="D7" s="31">
        <f>Facturación!D9</f>
        <v>12000</v>
      </c>
      <c r="E7" s="31">
        <f>Facturación!E9</f>
        <v>18600</v>
      </c>
      <c r="F7" s="31">
        <f>Facturación!F9</f>
        <v>24000</v>
      </c>
      <c r="G7" s="31">
        <f>Facturación!G9</f>
        <v>31000</v>
      </c>
      <c r="H7" s="30">
        <f>Facturación!H9</f>
        <v>94900</v>
      </c>
      <c r="I7" s="31">
        <f>Facturación!I9</f>
        <v>37200</v>
      </c>
      <c r="J7" s="31">
        <f>Facturación!J9</f>
        <v>39200</v>
      </c>
      <c r="K7" s="31">
        <f>Facturación!K9</f>
        <v>49600</v>
      </c>
      <c r="L7" s="31">
        <f>Facturación!L9</f>
        <v>54000</v>
      </c>
      <c r="M7" s="31">
        <f>Facturación!M9</f>
        <v>62000</v>
      </c>
      <c r="N7" s="31">
        <f>Facturación!N9</f>
        <v>65560</v>
      </c>
      <c r="O7" s="31">
        <f>Facturación!O9</f>
        <v>74400</v>
      </c>
      <c r="P7" s="31">
        <f>Facturación!P9</f>
        <v>80600</v>
      </c>
      <c r="Q7" s="31">
        <f>Facturación!Q9</f>
        <v>84000</v>
      </c>
      <c r="R7" s="31">
        <f>Facturación!R9</f>
        <v>93000</v>
      </c>
      <c r="S7" s="31">
        <f>Facturación!S9</f>
        <v>96000</v>
      </c>
      <c r="T7" s="31">
        <f>Facturación!T9</f>
        <v>105400</v>
      </c>
      <c r="U7" s="30">
        <f>Facturación!U9</f>
        <v>840960</v>
      </c>
      <c r="V7" s="31">
        <f>Facturación!V9</f>
        <v>118800</v>
      </c>
      <c r="W7" s="31">
        <f>Facturación!W9</f>
        <v>121220</v>
      </c>
      <c r="X7" s="31">
        <f>Facturación!X9</f>
        <v>136400</v>
      </c>
      <c r="Y7" s="31">
        <f>Facturación!Y9</f>
        <v>123200</v>
      </c>
      <c r="Z7" s="31">
        <f>Facturación!Z9</f>
        <v>136400</v>
      </c>
      <c r="AA7" s="31">
        <f>Facturación!AA9</f>
        <v>132000</v>
      </c>
      <c r="AB7" s="31">
        <f>Facturación!AB9</f>
        <v>136400</v>
      </c>
      <c r="AC7" s="31">
        <f>Facturación!AC9</f>
        <v>132000</v>
      </c>
      <c r="AD7" s="31">
        <f>Facturación!AD9</f>
        <v>136400</v>
      </c>
      <c r="AE7" s="31">
        <f>Facturación!AE9</f>
        <v>136400</v>
      </c>
      <c r="AF7" s="31">
        <f>Facturación!AF9</f>
        <v>132000</v>
      </c>
      <c r="AG7" s="31">
        <f>Facturación!AG9</f>
        <v>136400</v>
      </c>
      <c r="AH7" s="30">
        <f>Facturación!AH9</f>
        <v>1577620</v>
      </c>
    </row>
    <row r="8" spans="1:34" ht="14.25" customHeight="1" x14ac:dyDescent="0.15">
      <c r="A8" s="39" t="str">
        <f>Facturación!A15</f>
        <v>Facturación - Categoría 2</v>
      </c>
      <c r="B8" s="39">
        <f>Facturación!B15</f>
        <v>2480</v>
      </c>
      <c r="C8" s="39">
        <f>Facturación!C15</f>
        <v>4960</v>
      </c>
      <c r="D8" s="39">
        <f>Facturación!D15</f>
        <v>7200</v>
      </c>
      <c r="E8" s="39">
        <f>Facturación!E15</f>
        <v>9920</v>
      </c>
      <c r="F8" s="39">
        <f>Facturación!F15</f>
        <v>12000</v>
      </c>
      <c r="G8" s="39">
        <f>Facturación!G15</f>
        <v>14880</v>
      </c>
      <c r="H8" s="41">
        <f>Facturación!H15</f>
        <v>51440</v>
      </c>
      <c r="I8" s="39">
        <f>Facturación!I15</f>
        <v>17360</v>
      </c>
      <c r="J8" s="39">
        <f>Facturación!J15</f>
        <v>17920</v>
      </c>
      <c r="K8" s="39">
        <f>Facturación!K15</f>
        <v>22320</v>
      </c>
      <c r="L8" s="39">
        <f>Facturación!L15</f>
        <v>24000</v>
      </c>
      <c r="M8" s="39">
        <f>Facturación!M15</f>
        <v>27280</v>
      </c>
      <c r="N8" s="39">
        <f>Facturación!N15</f>
        <v>28608</v>
      </c>
      <c r="O8" s="39">
        <f>Facturación!O15</f>
        <v>32240</v>
      </c>
      <c r="P8" s="39">
        <f>Facturación!P15</f>
        <v>34720</v>
      </c>
      <c r="Q8" s="39">
        <f>Facturación!Q15</f>
        <v>36000</v>
      </c>
      <c r="R8" s="39">
        <f>Facturación!R15</f>
        <v>39680</v>
      </c>
      <c r="S8" s="39">
        <f>Facturación!S15</f>
        <v>40800</v>
      </c>
      <c r="T8" s="39">
        <f>Facturación!T15</f>
        <v>44640</v>
      </c>
      <c r="U8" s="41">
        <f>Facturación!U15</f>
        <v>365568</v>
      </c>
      <c r="V8" s="39">
        <f>Facturación!V15</f>
        <v>48000</v>
      </c>
      <c r="W8" s="39">
        <f>Facturación!W15</f>
        <v>46400</v>
      </c>
      <c r="X8" s="39">
        <f>Facturación!X15</f>
        <v>49600</v>
      </c>
      <c r="Y8" s="39">
        <f>Facturación!Y15</f>
        <v>44800</v>
      </c>
      <c r="Z8" s="39">
        <f>Facturación!Z15</f>
        <v>49600</v>
      </c>
      <c r="AA8" s="39">
        <f>Facturación!AA15</f>
        <v>48000</v>
      </c>
      <c r="AB8" s="39">
        <f>Facturación!AB15</f>
        <v>49600</v>
      </c>
      <c r="AC8" s="39">
        <f>Facturación!AC15</f>
        <v>48000</v>
      </c>
      <c r="AD8" s="39">
        <f>Facturación!AD15</f>
        <v>49600</v>
      </c>
      <c r="AE8" s="39">
        <f>Facturación!AE15</f>
        <v>49600</v>
      </c>
      <c r="AF8" s="39">
        <f>Facturación!AF15</f>
        <v>48000</v>
      </c>
      <c r="AG8" s="39">
        <f>Facturación!AG15</f>
        <v>49600</v>
      </c>
      <c r="AH8" s="41">
        <f>Facturación!AH15</f>
        <v>580800</v>
      </c>
    </row>
    <row r="9" spans="1:34" ht="14.25" customHeight="1" x14ac:dyDescent="0.15">
      <c r="A9" s="31" t="str">
        <f>Facturación!A21</f>
        <v>Facturación - Categoría 3</v>
      </c>
      <c r="B9" s="31">
        <f>Facturación!B21</f>
        <v>0</v>
      </c>
      <c r="C9" s="31">
        <f>Facturación!C21</f>
        <v>0</v>
      </c>
      <c r="D9" s="31">
        <f>Facturación!D21</f>
        <v>0</v>
      </c>
      <c r="E9" s="31">
        <f>Facturación!E21</f>
        <v>0</v>
      </c>
      <c r="F9" s="31">
        <f>Facturación!F21</f>
        <v>0</v>
      </c>
      <c r="G9" s="31">
        <f>Facturación!G21</f>
        <v>0</v>
      </c>
      <c r="H9" s="30">
        <f>Facturación!H21</f>
        <v>0</v>
      </c>
      <c r="I9" s="31">
        <f>Facturación!I21</f>
        <v>2170</v>
      </c>
      <c r="J9" s="31">
        <f>Facturación!J21</f>
        <v>3920</v>
      </c>
      <c r="K9" s="31">
        <f>Facturación!K21</f>
        <v>6510</v>
      </c>
      <c r="L9" s="31">
        <f>Facturación!L21</f>
        <v>8400</v>
      </c>
      <c r="M9" s="31">
        <f>Facturación!M21</f>
        <v>10850</v>
      </c>
      <c r="N9" s="31">
        <f>Facturación!N21</f>
        <v>12516</v>
      </c>
      <c r="O9" s="31">
        <f>Facturación!O21</f>
        <v>15190</v>
      </c>
      <c r="P9" s="31">
        <f>Facturación!P21</f>
        <v>17360</v>
      </c>
      <c r="Q9" s="31">
        <f>Facturación!Q21</f>
        <v>18900</v>
      </c>
      <c r="R9" s="31">
        <f>Facturación!R21</f>
        <v>21700</v>
      </c>
      <c r="S9" s="31">
        <f>Facturación!S21</f>
        <v>21000</v>
      </c>
      <c r="T9" s="31">
        <f>Facturación!T21</f>
        <v>21700</v>
      </c>
      <c r="U9" s="30">
        <f>Facturación!U21</f>
        <v>160216</v>
      </c>
      <c r="V9" s="31">
        <f>Facturación!V21</f>
        <v>21000</v>
      </c>
      <c r="W9" s="31">
        <f>Facturación!W21</f>
        <v>20300</v>
      </c>
      <c r="X9" s="31">
        <f>Facturación!X21</f>
        <v>21700</v>
      </c>
      <c r="Y9" s="31">
        <f>Facturación!Y21</f>
        <v>19600</v>
      </c>
      <c r="Z9" s="31">
        <f>Facturación!Z21</f>
        <v>21700</v>
      </c>
      <c r="AA9" s="31">
        <f>Facturación!AA21</f>
        <v>21000</v>
      </c>
      <c r="AB9" s="31">
        <f>Facturación!AB21</f>
        <v>21700</v>
      </c>
      <c r="AC9" s="31">
        <f>Facturación!AC21</f>
        <v>21000</v>
      </c>
      <c r="AD9" s="31">
        <f>Facturación!AD21</f>
        <v>21700</v>
      </c>
      <c r="AE9" s="31">
        <f>Facturación!AE21</f>
        <v>21700</v>
      </c>
      <c r="AF9" s="31">
        <f>Facturación!AF21</f>
        <v>21000</v>
      </c>
      <c r="AG9" s="31">
        <f>Facturación!AG21</f>
        <v>21700</v>
      </c>
      <c r="AH9" s="30">
        <f>Facturación!AH21</f>
        <v>254100</v>
      </c>
    </row>
    <row r="10" spans="1:34" ht="9" customHeight="1" x14ac:dyDescent="0.15">
      <c r="A10" s="31"/>
      <c r="B10" s="31"/>
      <c r="C10" s="31"/>
      <c r="D10" s="31"/>
      <c r="E10" s="31"/>
      <c r="F10" s="31"/>
      <c r="G10" s="31"/>
      <c r="H10" s="30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0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0"/>
    </row>
    <row r="11" spans="1:34" ht="15" customHeight="1" x14ac:dyDescent="0.15">
      <c r="A11" s="13" t="s">
        <v>42</v>
      </c>
      <c r="B11" s="15"/>
      <c r="C11" s="15"/>
      <c r="D11" s="15"/>
      <c r="E11" s="15"/>
      <c r="F11" s="15"/>
      <c r="G11" s="15"/>
      <c r="H11" s="17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7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7"/>
    </row>
    <row r="12" spans="1:34" ht="17.25" customHeight="1" x14ac:dyDescent="0.15">
      <c r="A12" s="21" t="s">
        <v>44</v>
      </c>
      <c r="B12" s="22">
        <f t="shared" ref="B12:AH12" si="0">SUM(B15,B20)</f>
        <v>15480</v>
      </c>
      <c r="C12" s="22">
        <f t="shared" si="0"/>
        <v>11455.04</v>
      </c>
      <c r="D12" s="22">
        <f t="shared" si="0"/>
        <v>12001.474999999999</v>
      </c>
      <c r="E12" s="22">
        <f t="shared" si="0"/>
        <v>10692.59375</v>
      </c>
      <c r="F12" s="22">
        <f t="shared" si="0"/>
        <v>12924.875</v>
      </c>
      <c r="G12" s="22">
        <f t="shared" si="0"/>
        <v>16805.599999999999</v>
      </c>
      <c r="H12" s="23">
        <f t="shared" si="0"/>
        <v>79359.583749999991</v>
      </c>
      <c r="I12" s="22">
        <f t="shared" si="0"/>
        <v>19900.847058823529</v>
      </c>
      <c r="J12" s="22">
        <f t="shared" si="0"/>
        <v>22518.880000000001</v>
      </c>
      <c r="K12" s="22">
        <f t="shared" si="0"/>
        <v>27645.563888888897</v>
      </c>
      <c r="L12" s="22">
        <f t="shared" si="0"/>
        <v>30281.066666666666</v>
      </c>
      <c r="M12" s="22">
        <f t="shared" si="0"/>
        <v>34761.544999999998</v>
      </c>
      <c r="N12" s="22">
        <f t="shared" si="0"/>
        <v>31015.202799999999</v>
      </c>
      <c r="O12" s="22">
        <f t="shared" si="0"/>
        <v>35096.010200000004</v>
      </c>
      <c r="P12" s="22">
        <f t="shared" si="0"/>
        <v>38022.701599999993</v>
      </c>
      <c r="Q12" s="22">
        <f t="shared" si="0"/>
        <v>36991.599999999999</v>
      </c>
      <c r="R12" s="22">
        <f t="shared" si="0"/>
        <v>40843.589999999997</v>
      </c>
      <c r="S12" s="22">
        <f t="shared" si="0"/>
        <v>41562.1</v>
      </c>
      <c r="T12" s="22">
        <f t="shared" si="0"/>
        <v>44880.797500000001</v>
      </c>
      <c r="U12" s="23">
        <f t="shared" si="0"/>
        <v>402133.60804771248</v>
      </c>
      <c r="V12" s="22">
        <f t="shared" si="0"/>
        <v>52828.296000000002</v>
      </c>
      <c r="W12" s="22">
        <f t="shared" si="0"/>
        <v>52597.915199999989</v>
      </c>
      <c r="X12" s="22">
        <f t="shared" si="0"/>
        <v>57387.86</v>
      </c>
      <c r="Y12" s="22">
        <f t="shared" si="0"/>
        <v>52223.423999999999</v>
      </c>
      <c r="Z12" s="22">
        <f t="shared" si="0"/>
        <v>57285.435999999987</v>
      </c>
      <c r="AA12" s="22">
        <f t="shared" si="0"/>
        <v>51942.644999999997</v>
      </c>
      <c r="AB12" s="22">
        <f t="shared" si="0"/>
        <v>53476.652000000002</v>
      </c>
      <c r="AC12" s="22">
        <f t="shared" si="0"/>
        <v>51850.875</v>
      </c>
      <c r="AD12" s="22">
        <f t="shared" si="0"/>
        <v>52841.803</v>
      </c>
      <c r="AE12" s="22">
        <f t="shared" si="0"/>
        <v>52794.388499999994</v>
      </c>
      <c r="AF12" s="22">
        <f t="shared" si="0"/>
        <v>51190.62000000001</v>
      </c>
      <c r="AG12" s="22">
        <f t="shared" si="0"/>
        <v>52699.559499999996</v>
      </c>
      <c r="AH12" s="23">
        <f t="shared" si="0"/>
        <v>639159.32753333321</v>
      </c>
    </row>
    <row r="13" spans="1:34" ht="14.25" customHeight="1" x14ac:dyDescent="0.15">
      <c r="A13" s="51" t="s">
        <v>47</v>
      </c>
      <c r="B13" s="52">
        <f t="shared" ref="B13:AH13" si="1">IFERROR(B12/B6,0)</f>
        <v>2.774193548387097</v>
      </c>
      <c r="C13" s="52">
        <f t="shared" si="1"/>
        <v>1.0264372759856633</v>
      </c>
      <c r="D13" s="52">
        <f t="shared" si="1"/>
        <v>0.62507682291666655</v>
      </c>
      <c r="E13" s="52">
        <f t="shared" si="1"/>
        <v>0.37491562938288919</v>
      </c>
      <c r="F13" s="52">
        <f t="shared" si="1"/>
        <v>0.35902430555555553</v>
      </c>
      <c r="G13" s="52">
        <f t="shared" si="1"/>
        <v>0.36629468177855273</v>
      </c>
      <c r="H13" s="53">
        <f t="shared" si="1"/>
        <v>0.54229591191745241</v>
      </c>
      <c r="I13" s="52">
        <f t="shared" si="1"/>
        <v>0.35079934882467001</v>
      </c>
      <c r="J13" s="52">
        <f t="shared" si="1"/>
        <v>0.3689200524246396</v>
      </c>
      <c r="K13" s="52">
        <f t="shared" si="1"/>
        <v>0.35248710810772532</v>
      </c>
      <c r="L13" s="52">
        <f t="shared" si="1"/>
        <v>0.35047530864197529</v>
      </c>
      <c r="M13" s="52">
        <f t="shared" si="1"/>
        <v>0.34716413662239087</v>
      </c>
      <c r="N13" s="52">
        <f t="shared" si="1"/>
        <v>0.29072028420381685</v>
      </c>
      <c r="O13" s="52">
        <f t="shared" si="1"/>
        <v>0.28807362882705412</v>
      </c>
      <c r="P13" s="52">
        <f t="shared" si="1"/>
        <v>0.28657447693699123</v>
      </c>
      <c r="Q13" s="52">
        <f t="shared" si="1"/>
        <v>0.26631821454283655</v>
      </c>
      <c r="R13" s="52">
        <f t="shared" si="1"/>
        <v>0.26456529343179164</v>
      </c>
      <c r="S13" s="52">
        <f t="shared" si="1"/>
        <v>0.26338466413181238</v>
      </c>
      <c r="T13" s="52">
        <f t="shared" si="1"/>
        <v>0.26132990275998602</v>
      </c>
      <c r="U13" s="53">
        <f t="shared" si="1"/>
        <v>0.29422745448138971</v>
      </c>
      <c r="V13" s="52">
        <f t="shared" si="1"/>
        <v>0.28130083067092654</v>
      </c>
      <c r="W13" s="52">
        <f t="shared" si="1"/>
        <v>0.27989524904214552</v>
      </c>
      <c r="X13" s="52">
        <f t="shared" si="1"/>
        <v>0.27630168512277326</v>
      </c>
      <c r="Y13" s="52">
        <f t="shared" si="1"/>
        <v>0.27837646055437099</v>
      </c>
      <c r="Z13" s="52">
        <f t="shared" si="1"/>
        <v>0.27580855079441496</v>
      </c>
      <c r="AA13" s="52">
        <f t="shared" si="1"/>
        <v>0.25842111940298507</v>
      </c>
      <c r="AB13" s="52">
        <f t="shared" si="1"/>
        <v>0.25747064034665385</v>
      </c>
      <c r="AC13" s="52">
        <f t="shared" si="1"/>
        <v>0.25796455223880599</v>
      </c>
      <c r="AD13" s="52">
        <f t="shared" si="1"/>
        <v>0.25441407318247472</v>
      </c>
      <c r="AE13" s="52">
        <f t="shared" si="1"/>
        <v>0.25418578960038513</v>
      </c>
      <c r="AF13" s="52">
        <f t="shared" si="1"/>
        <v>0.25467970149253738</v>
      </c>
      <c r="AG13" s="52">
        <f t="shared" si="1"/>
        <v>0.25372922243620605</v>
      </c>
      <c r="AH13" s="53">
        <f t="shared" si="1"/>
        <v>0.26493431247547511</v>
      </c>
    </row>
    <row r="14" spans="1:34" ht="3.75" customHeight="1" x14ac:dyDescent="0.15">
      <c r="A14" s="51"/>
      <c r="B14" s="52"/>
      <c r="C14" s="52"/>
      <c r="D14" s="52"/>
      <c r="E14" s="52"/>
      <c r="F14" s="52"/>
      <c r="G14" s="52"/>
      <c r="H14" s="53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3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3"/>
    </row>
    <row r="15" spans="1:34" ht="14.25" customHeight="1" x14ac:dyDescent="0.15">
      <c r="A15" s="55" t="s">
        <v>49</v>
      </c>
      <c r="B15" s="56">
        <f t="shared" ref="B15:AH15" si="2">SUM(B16:B18)</f>
        <v>4480</v>
      </c>
      <c r="C15" s="56">
        <f t="shared" si="2"/>
        <v>5455.0400000000009</v>
      </c>
      <c r="D15" s="56">
        <f t="shared" si="2"/>
        <v>6001.4749999999995</v>
      </c>
      <c r="E15" s="56">
        <f t="shared" si="2"/>
        <v>9192.59375</v>
      </c>
      <c r="F15" s="56">
        <f t="shared" si="2"/>
        <v>11424.875</v>
      </c>
      <c r="G15" s="56">
        <f t="shared" si="2"/>
        <v>15305.599999999999</v>
      </c>
      <c r="H15" s="58">
        <f t="shared" si="2"/>
        <v>51859.583749999998</v>
      </c>
      <c r="I15" s="56">
        <f t="shared" si="2"/>
        <v>17900.847058823529</v>
      </c>
      <c r="J15" s="56">
        <f t="shared" si="2"/>
        <v>20518.88</v>
      </c>
      <c r="K15" s="56">
        <f t="shared" si="2"/>
        <v>25645.563888888897</v>
      </c>
      <c r="L15" s="56">
        <f t="shared" si="2"/>
        <v>28281.066666666666</v>
      </c>
      <c r="M15" s="56">
        <f t="shared" si="2"/>
        <v>32761.545000000002</v>
      </c>
      <c r="N15" s="56">
        <f t="shared" si="2"/>
        <v>29015.202799999999</v>
      </c>
      <c r="O15" s="56">
        <f t="shared" si="2"/>
        <v>33096.010200000004</v>
      </c>
      <c r="P15" s="56">
        <f t="shared" si="2"/>
        <v>36022.701599999993</v>
      </c>
      <c r="Q15" s="56">
        <f t="shared" si="2"/>
        <v>34991.599999999999</v>
      </c>
      <c r="R15" s="56">
        <f t="shared" si="2"/>
        <v>38843.589999999997</v>
      </c>
      <c r="S15" s="56">
        <f t="shared" si="2"/>
        <v>39562.1</v>
      </c>
      <c r="T15" s="56">
        <f t="shared" si="2"/>
        <v>42880.797500000001</v>
      </c>
      <c r="U15" s="58">
        <f t="shared" si="2"/>
        <v>378133.60804771248</v>
      </c>
      <c r="V15" s="56">
        <f t="shared" si="2"/>
        <v>48828.296000000002</v>
      </c>
      <c r="W15" s="56">
        <f t="shared" si="2"/>
        <v>48597.915199999989</v>
      </c>
      <c r="X15" s="56">
        <f t="shared" si="2"/>
        <v>53387.86</v>
      </c>
      <c r="Y15" s="56">
        <f t="shared" si="2"/>
        <v>48223.423999999999</v>
      </c>
      <c r="Z15" s="56">
        <f t="shared" si="2"/>
        <v>53285.435999999987</v>
      </c>
      <c r="AA15" s="56">
        <f t="shared" si="2"/>
        <v>47942.644999999997</v>
      </c>
      <c r="AB15" s="56">
        <f t="shared" si="2"/>
        <v>49476.652000000002</v>
      </c>
      <c r="AC15" s="56">
        <f t="shared" si="2"/>
        <v>47850.875</v>
      </c>
      <c r="AD15" s="56">
        <f t="shared" si="2"/>
        <v>48841.803</v>
      </c>
      <c r="AE15" s="56">
        <f t="shared" si="2"/>
        <v>48794.388499999994</v>
      </c>
      <c r="AF15" s="56">
        <f t="shared" si="2"/>
        <v>47190.62000000001</v>
      </c>
      <c r="AG15" s="56">
        <f t="shared" si="2"/>
        <v>48699.559499999996</v>
      </c>
      <c r="AH15" s="58">
        <f t="shared" si="2"/>
        <v>591159.32753333321</v>
      </c>
    </row>
    <row r="16" spans="1:34" ht="14.25" customHeight="1" x14ac:dyDescent="0.15">
      <c r="A16" s="14" t="s">
        <v>51</v>
      </c>
      <c r="B16" s="31">
        <f>Adquisición!B22</f>
        <v>4480</v>
      </c>
      <c r="C16" s="31">
        <f>Adquisición!C22</f>
        <v>5455.0400000000009</v>
      </c>
      <c r="D16" s="31">
        <f>Adquisición!D22</f>
        <v>6001.4749999999995</v>
      </c>
      <c r="E16" s="31">
        <f>Adquisición!E22</f>
        <v>9192.59375</v>
      </c>
      <c r="F16" s="31">
        <f>Adquisición!F22</f>
        <v>11424.875</v>
      </c>
      <c r="G16" s="31">
        <f>Adquisición!G22</f>
        <v>15305.599999999999</v>
      </c>
      <c r="H16" s="30">
        <f>Adquisición!H22</f>
        <v>51859.583749999998</v>
      </c>
      <c r="I16" s="31">
        <f>Adquisición!I22</f>
        <v>17900.847058823529</v>
      </c>
      <c r="J16" s="31">
        <f>Adquisición!J22</f>
        <v>20518.88</v>
      </c>
      <c r="K16" s="31">
        <f>Adquisición!K22</f>
        <v>22026.400000000005</v>
      </c>
      <c r="L16" s="31">
        <f>Adquisición!L22</f>
        <v>24284</v>
      </c>
      <c r="M16" s="31">
        <f>Adquisición!M22</f>
        <v>28121</v>
      </c>
      <c r="N16" s="31">
        <f>Adquisición!N22</f>
        <v>25256.647999999997</v>
      </c>
      <c r="O16" s="31">
        <f>Adquisición!O22</f>
        <v>28800.272000000001</v>
      </c>
      <c r="P16" s="31">
        <f>Adquisición!P22</f>
        <v>31341.775999999998</v>
      </c>
      <c r="Q16" s="31">
        <f>Adquisición!Q22</f>
        <v>28186.879999999997</v>
      </c>
      <c r="R16" s="31">
        <f>Adquisición!R22</f>
        <v>31279.279999999995</v>
      </c>
      <c r="S16" s="31">
        <f>Adquisición!S22</f>
        <v>31850.239999999998</v>
      </c>
      <c r="T16" s="31">
        <f>Adquisición!T22</f>
        <v>34507.867999999995</v>
      </c>
      <c r="U16" s="30">
        <f>Adquisición!U22</f>
        <v>324074.09105882357</v>
      </c>
      <c r="V16" s="31">
        <f>Adquisición!V22</f>
        <v>41331.56</v>
      </c>
      <c r="W16" s="31">
        <f>Adquisición!W22</f>
        <v>41125.171999999991</v>
      </c>
      <c r="X16" s="31">
        <f>Adquisición!X22</f>
        <v>45158.6</v>
      </c>
      <c r="Y16" s="31">
        <f>Adquisición!Y22</f>
        <v>40795.639999999992</v>
      </c>
      <c r="Z16" s="31">
        <f>Adquisición!Z22</f>
        <v>45067.459999999992</v>
      </c>
      <c r="AA16" s="31">
        <f>Adquisición!AA22</f>
        <v>39995.224999999999</v>
      </c>
      <c r="AB16" s="31">
        <f>Adquisición!AB22</f>
        <v>41269.96</v>
      </c>
      <c r="AC16" s="31">
        <f>Adquisición!AC22</f>
        <v>39914.375</v>
      </c>
      <c r="AD16" s="31">
        <f>Adquisición!AD22</f>
        <v>41186.415000000001</v>
      </c>
      <c r="AE16" s="31">
        <f>Adquisición!AE22</f>
        <v>41144.642499999994</v>
      </c>
      <c r="AF16" s="31">
        <f>Adquisición!AF22</f>
        <v>39793.100000000006</v>
      </c>
      <c r="AG16" s="31">
        <f>Adquisición!AG22</f>
        <v>41061.097499999996</v>
      </c>
      <c r="AH16" s="30">
        <f>Adquisición!AH22</f>
        <v>497843.24699999992</v>
      </c>
    </row>
    <row r="17" spans="1:34" ht="14.25" customHeight="1" x14ac:dyDescent="0.15">
      <c r="A17" s="14" t="s">
        <v>53</v>
      </c>
      <c r="B17" s="39">
        <f>Adquisición!B31</f>
        <v>0</v>
      </c>
      <c r="C17" s="39">
        <f>Adquisición!C31</f>
        <v>0</v>
      </c>
      <c r="D17" s="39">
        <f>Adquisición!D31</f>
        <v>0</v>
      </c>
      <c r="E17" s="39">
        <f>Adquisición!E31</f>
        <v>0</v>
      </c>
      <c r="F17" s="39">
        <f>Adquisición!F31</f>
        <v>0</v>
      </c>
      <c r="G17" s="39">
        <f>Adquisición!G31</f>
        <v>0</v>
      </c>
      <c r="H17" s="41">
        <f>Adquisición!H31</f>
        <v>0</v>
      </c>
      <c r="I17" s="39">
        <f>Adquisición!I31</f>
        <v>0</v>
      </c>
      <c r="J17" s="39">
        <f>Adquisición!J31</f>
        <v>0</v>
      </c>
      <c r="K17" s="39">
        <f>Adquisición!K31</f>
        <v>509.79500000000013</v>
      </c>
      <c r="L17" s="39">
        <f>Adquisición!L31</f>
        <v>561.6</v>
      </c>
      <c r="M17" s="39">
        <f>Adquisición!M31</f>
        <v>650.84500000000014</v>
      </c>
      <c r="N17" s="39">
        <f>Adquisición!N31</f>
        <v>693.44599999999991</v>
      </c>
      <c r="O17" s="39">
        <f>Adquisición!O31</f>
        <v>791.89499999999998</v>
      </c>
      <c r="P17" s="39">
        <f>Adquisición!P31</f>
        <v>862.42000000000007</v>
      </c>
      <c r="Q17" s="39">
        <f>Adquisición!Q31</f>
        <v>1805.7</v>
      </c>
      <c r="R17" s="39">
        <f>Adquisición!R31</f>
        <v>2006.9400000000003</v>
      </c>
      <c r="S17" s="39">
        <f>Adquisición!S31</f>
        <v>2051.4</v>
      </c>
      <c r="T17" s="39">
        <f>Adquisición!T31</f>
        <v>2232.6200000000008</v>
      </c>
      <c r="U17" s="41">
        <f>Adquisición!U31</f>
        <v>10780.364333333331</v>
      </c>
      <c r="V17" s="39">
        <f>Adquisición!V31</f>
        <v>2441.4</v>
      </c>
      <c r="W17" s="39">
        <f>Adquisición!W31</f>
        <v>2442.9600000000005</v>
      </c>
      <c r="X17" s="39">
        <f>Adquisición!X31</f>
        <v>2700.1</v>
      </c>
      <c r="Y17" s="39">
        <f>Adquisición!Y31</f>
        <v>2438.8000000000002</v>
      </c>
      <c r="Z17" s="39">
        <f>Adquisición!Z31</f>
        <v>2700.1</v>
      </c>
      <c r="AA17" s="39">
        <f>Adquisición!AA31</f>
        <v>2613</v>
      </c>
      <c r="AB17" s="39">
        <f>Adquisición!AB31</f>
        <v>2700.1</v>
      </c>
      <c r="AC17" s="39">
        <f>Adquisición!AC31</f>
        <v>2613</v>
      </c>
      <c r="AD17" s="39">
        <f>Adquisición!AD31</f>
        <v>2160.08</v>
      </c>
      <c r="AE17" s="39">
        <f>Adquisición!AE31</f>
        <v>2160.08</v>
      </c>
      <c r="AF17" s="39">
        <f>Adquisición!AF31</f>
        <v>2090.4</v>
      </c>
      <c r="AG17" s="39">
        <f>Adquisición!AG31</f>
        <v>2160.08</v>
      </c>
      <c r="AH17" s="41">
        <f>Adquisición!AH31</f>
        <v>29259.953333333327</v>
      </c>
    </row>
    <row r="18" spans="1:34" ht="14.25" customHeight="1" x14ac:dyDescent="0.15">
      <c r="A18" s="14" t="s">
        <v>60</v>
      </c>
      <c r="B18" s="39">
        <f>Adquisición!B41</f>
        <v>0</v>
      </c>
      <c r="C18" s="39">
        <f>Adquisición!C41</f>
        <v>0</v>
      </c>
      <c r="D18" s="39">
        <f>Adquisición!D41</f>
        <v>0</v>
      </c>
      <c r="E18" s="39">
        <f>Adquisición!E41</f>
        <v>0</v>
      </c>
      <c r="F18" s="39">
        <f>Adquisición!F41</f>
        <v>0</v>
      </c>
      <c r="G18" s="39">
        <f>Adquisición!G41</f>
        <v>0</v>
      </c>
      <c r="H18" s="41">
        <f>Adquisición!H41</f>
        <v>0</v>
      </c>
      <c r="I18" s="39">
        <f>Adquisición!I41</f>
        <v>0</v>
      </c>
      <c r="J18" s="39">
        <f>Adquisición!J41</f>
        <v>0</v>
      </c>
      <c r="K18" s="39">
        <f>Adquisición!K41</f>
        <v>3109.3688888888892</v>
      </c>
      <c r="L18" s="39">
        <f>Adquisición!L41</f>
        <v>3435.4666666666672</v>
      </c>
      <c r="M18" s="39">
        <f>Adquisición!M41</f>
        <v>3989.7</v>
      </c>
      <c r="N18" s="39">
        <f>Adquisición!N41</f>
        <v>3065.1088</v>
      </c>
      <c r="O18" s="39">
        <f>Adquisición!O41</f>
        <v>3503.8432000000003</v>
      </c>
      <c r="P18" s="39">
        <f>Adquisición!P41</f>
        <v>3818.5056</v>
      </c>
      <c r="Q18" s="39">
        <f>Adquisición!Q41</f>
        <v>4999.0200000000004</v>
      </c>
      <c r="R18" s="39">
        <f>Adquisición!R41</f>
        <v>5557.3700000000008</v>
      </c>
      <c r="S18" s="39">
        <f>Adquisición!S41</f>
        <v>5660.46</v>
      </c>
      <c r="T18" s="39">
        <f>Adquisición!T41</f>
        <v>6140.3095000000003</v>
      </c>
      <c r="U18" s="41">
        <f>Adquisición!U41</f>
        <v>43279.152655555561</v>
      </c>
      <c r="V18" s="39">
        <f>Adquisición!V41</f>
        <v>5055.3360000000011</v>
      </c>
      <c r="W18" s="39">
        <f>Adquisición!W41</f>
        <v>5029.7831999999999</v>
      </c>
      <c r="X18" s="39">
        <f>Adquisición!X41</f>
        <v>5529.16</v>
      </c>
      <c r="Y18" s="39">
        <f>Adquisición!Y41</f>
        <v>4988.9840000000004</v>
      </c>
      <c r="Z18" s="39">
        <f>Adquisición!Z41</f>
        <v>5517.8759999999993</v>
      </c>
      <c r="AA18" s="39">
        <f>Adquisición!AA41</f>
        <v>5334.420000000001</v>
      </c>
      <c r="AB18" s="39">
        <f>Adquisición!AB41</f>
        <v>5506.5920000000006</v>
      </c>
      <c r="AC18" s="39">
        <f>Adquisición!AC41</f>
        <v>5323.5</v>
      </c>
      <c r="AD18" s="39">
        <f>Adquisición!AD41</f>
        <v>5495.3080000000009</v>
      </c>
      <c r="AE18" s="39">
        <f>Adquisición!AE41</f>
        <v>5489.6659999999993</v>
      </c>
      <c r="AF18" s="39">
        <f>Adquisición!AF41</f>
        <v>5307.12</v>
      </c>
      <c r="AG18" s="39">
        <f>Adquisición!AG41</f>
        <v>5478.3820000000005</v>
      </c>
      <c r="AH18" s="41">
        <f>Adquisición!AH41</f>
        <v>64056.127200000003</v>
      </c>
    </row>
    <row r="19" spans="1:34" ht="2.25" customHeight="1" x14ac:dyDescent="0.15">
      <c r="A19" s="14"/>
      <c r="B19" s="39"/>
      <c r="C19" s="39"/>
      <c r="D19" s="39"/>
      <c r="E19" s="39"/>
      <c r="F19" s="39"/>
      <c r="G19" s="39"/>
      <c r="H19" s="41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41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41"/>
    </row>
    <row r="20" spans="1:34" ht="14.25" customHeight="1" x14ac:dyDescent="0.15">
      <c r="A20" s="55" t="s">
        <v>62</v>
      </c>
      <c r="B20" s="56">
        <f t="shared" ref="B20:AH20" si="3">SUM(B21:B22)</f>
        <v>11000</v>
      </c>
      <c r="C20" s="56">
        <f t="shared" si="3"/>
        <v>6000</v>
      </c>
      <c r="D20" s="56">
        <f t="shared" si="3"/>
        <v>6000</v>
      </c>
      <c r="E20" s="56">
        <f t="shared" si="3"/>
        <v>1500</v>
      </c>
      <c r="F20" s="56">
        <f t="shared" si="3"/>
        <v>1500</v>
      </c>
      <c r="G20" s="56">
        <f t="shared" si="3"/>
        <v>1500</v>
      </c>
      <c r="H20" s="58">
        <f t="shared" si="3"/>
        <v>27500</v>
      </c>
      <c r="I20" s="56">
        <f t="shared" si="3"/>
        <v>2000</v>
      </c>
      <c r="J20" s="56">
        <f t="shared" si="3"/>
        <v>2000</v>
      </c>
      <c r="K20" s="56">
        <f t="shared" si="3"/>
        <v>2000</v>
      </c>
      <c r="L20" s="56">
        <f t="shared" si="3"/>
        <v>2000</v>
      </c>
      <c r="M20" s="56">
        <f t="shared" si="3"/>
        <v>2000</v>
      </c>
      <c r="N20" s="56">
        <f t="shared" si="3"/>
        <v>2000</v>
      </c>
      <c r="O20" s="56">
        <f t="shared" si="3"/>
        <v>2000</v>
      </c>
      <c r="P20" s="56">
        <f t="shared" si="3"/>
        <v>2000</v>
      </c>
      <c r="Q20" s="56">
        <f t="shared" si="3"/>
        <v>2000</v>
      </c>
      <c r="R20" s="56">
        <f t="shared" si="3"/>
        <v>2000</v>
      </c>
      <c r="S20" s="56">
        <f t="shared" si="3"/>
        <v>2000</v>
      </c>
      <c r="T20" s="56">
        <f t="shared" si="3"/>
        <v>2000</v>
      </c>
      <c r="U20" s="58">
        <f t="shared" si="3"/>
        <v>24000</v>
      </c>
      <c r="V20" s="56">
        <f t="shared" si="3"/>
        <v>4000</v>
      </c>
      <c r="W20" s="56">
        <f t="shared" si="3"/>
        <v>4000</v>
      </c>
      <c r="X20" s="56">
        <f t="shared" si="3"/>
        <v>4000</v>
      </c>
      <c r="Y20" s="56">
        <f t="shared" si="3"/>
        <v>4000</v>
      </c>
      <c r="Z20" s="56">
        <f t="shared" si="3"/>
        <v>4000</v>
      </c>
      <c r="AA20" s="56">
        <f t="shared" si="3"/>
        <v>4000</v>
      </c>
      <c r="AB20" s="56">
        <f t="shared" si="3"/>
        <v>4000</v>
      </c>
      <c r="AC20" s="56">
        <f t="shared" si="3"/>
        <v>4000</v>
      </c>
      <c r="AD20" s="56">
        <f t="shared" si="3"/>
        <v>4000</v>
      </c>
      <c r="AE20" s="56">
        <f t="shared" si="3"/>
        <v>4000</v>
      </c>
      <c r="AF20" s="56">
        <f t="shared" si="3"/>
        <v>4000</v>
      </c>
      <c r="AG20" s="56">
        <f t="shared" si="3"/>
        <v>4000</v>
      </c>
      <c r="AH20" s="58">
        <f t="shared" si="3"/>
        <v>48000</v>
      </c>
    </row>
    <row r="21" spans="1:34" ht="14.25" customHeight="1" x14ac:dyDescent="0.15">
      <c r="A21" s="14" t="s">
        <v>64</v>
      </c>
      <c r="B21" s="31">
        <f>Adquisición!B49</f>
        <v>8000</v>
      </c>
      <c r="C21" s="31">
        <f>Adquisición!C49</f>
        <v>3000</v>
      </c>
      <c r="D21" s="31">
        <f>Adquisición!D49</f>
        <v>3000</v>
      </c>
      <c r="E21" s="31">
        <f>Adquisición!E49</f>
        <v>1000</v>
      </c>
      <c r="F21" s="31">
        <f>Adquisición!F49</f>
        <v>1000</v>
      </c>
      <c r="G21" s="31">
        <f>Adquisición!G49</f>
        <v>1000</v>
      </c>
      <c r="H21" s="30">
        <f>Adquisición!H49</f>
        <v>17000</v>
      </c>
      <c r="I21" s="31">
        <f>Adquisición!I49</f>
        <v>1000</v>
      </c>
      <c r="J21" s="31">
        <f>Adquisición!J49</f>
        <v>1000</v>
      </c>
      <c r="K21" s="31">
        <f>Adquisición!K49</f>
        <v>1000</v>
      </c>
      <c r="L21" s="31">
        <f>Adquisición!L49</f>
        <v>1000</v>
      </c>
      <c r="M21" s="31">
        <f>Adquisición!M49</f>
        <v>1000</v>
      </c>
      <c r="N21" s="31">
        <f>Adquisición!N49</f>
        <v>1000</v>
      </c>
      <c r="O21" s="31">
        <f>Adquisición!O49</f>
        <v>1000</v>
      </c>
      <c r="P21" s="31">
        <f>Adquisición!P49</f>
        <v>1000</v>
      </c>
      <c r="Q21" s="31">
        <f>Adquisición!Q49</f>
        <v>1000</v>
      </c>
      <c r="R21" s="31">
        <f>Adquisición!R49</f>
        <v>1000</v>
      </c>
      <c r="S21" s="31">
        <f>Adquisición!S49</f>
        <v>1000</v>
      </c>
      <c r="T21" s="31">
        <f>Adquisición!T49</f>
        <v>1000</v>
      </c>
      <c r="U21" s="30">
        <f>Adquisición!U49</f>
        <v>12000</v>
      </c>
      <c r="V21" s="31">
        <f>Adquisición!V49</f>
        <v>2000</v>
      </c>
      <c r="W21" s="31">
        <f>Adquisición!W49</f>
        <v>2000</v>
      </c>
      <c r="X21" s="31">
        <f>Adquisición!X49</f>
        <v>2000</v>
      </c>
      <c r="Y21" s="31">
        <f>Adquisición!Y49</f>
        <v>2000</v>
      </c>
      <c r="Z21" s="31">
        <f>Adquisición!Z49</f>
        <v>2000</v>
      </c>
      <c r="AA21" s="31">
        <f>Adquisición!AA49</f>
        <v>2000</v>
      </c>
      <c r="AB21" s="31">
        <f>Adquisición!AB49</f>
        <v>2000</v>
      </c>
      <c r="AC21" s="31">
        <f>Adquisición!AC49</f>
        <v>2000</v>
      </c>
      <c r="AD21" s="31">
        <f>Adquisición!AD49</f>
        <v>2000</v>
      </c>
      <c r="AE21" s="31">
        <f>Adquisición!AE49</f>
        <v>2000</v>
      </c>
      <c r="AF21" s="31">
        <f>Adquisición!AF49</f>
        <v>2000</v>
      </c>
      <c r="AG21" s="31">
        <f>Adquisición!AG49</f>
        <v>2000</v>
      </c>
      <c r="AH21" s="30">
        <f>Adquisición!AH49</f>
        <v>24000</v>
      </c>
    </row>
    <row r="22" spans="1:34" ht="14.25" customHeight="1" x14ac:dyDescent="0.15">
      <c r="A22" s="14" t="s">
        <v>66</v>
      </c>
      <c r="B22" s="39">
        <f>Adquisición!B56</f>
        <v>3000</v>
      </c>
      <c r="C22" s="39">
        <f>Adquisición!C56</f>
        <v>3000</v>
      </c>
      <c r="D22" s="39">
        <f>Adquisición!D56</f>
        <v>3000</v>
      </c>
      <c r="E22" s="39">
        <f>Adquisición!E56</f>
        <v>500</v>
      </c>
      <c r="F22" s="39">
        <f>Adquisición!F56</f>
        <v>500</v>
      </c>
      <c r="G22" s="39">
        <f>Adquisición!G56</f>
        <v>500</v>
      </c>
      <c r="H22" s="41">
        <f>Adquisición!H56</f>
        <v>10500</v>
      </c>
      <c r="I22" s="39">
        <f>Adquisición!I56</f>
        <v>1000</v>
      </c>
      <c r="J22" s="39">
        <f>Adquisición!J56</f>
        <v>1000</v>
      </c>
      <c r="K22" s="39">
        <f>Adquisición!K56</f>
        <v>1000</v>
      </c>
      <c r="L22" s="39">
        <f>Adquisición!L56</f>
        <v>1000</v>
      </c>
      <c r="M22" s="39">
        <f>Adquisición!M56</f>
        <v>1000</v>
      </c>
      <c r="N22" s="39">
        <f>Adquisición!N56</f>
        <v>1000</v>
      </c>
      <c r="O22" s="39">
        <f>Adquisición!O56</f>
        <v>1000</v>
      </c>
      <c r="P22" s="39">
        <f>Adquisición!P56</f>
        <v>1000</v>
      </c>
      <c r="Q22" s="39">
        <f>Adquisición!Q56</f>
        <v>1000</v>
      </c>
      <c r="R22" s="39">
        <f>Adquisición!R56</f>
        <v>1000</v>
      </c>
      <c r="S22" s="39">
        <f>Adquisición!S56</f>
        <v>1000</v>
      </c>
      <c r="T22" s="39">
        <f>Adquisición!T56</f>
        <v>1000</v>
      </c>
      <c r="U22" s="41">
        <f>Adquisición!U56</f>
        <v>12000</v>
      </c>
      <c r="V22" s="39">
        <f>Adquisición!V56</f>
        <v>2000</v>
      </c>
      <c r="W22" s="39">
        <f>Adquisición!W56</f>
        <v>2000</v>
      </c>
      <c r="X22" s="39">
        <f>Adquisición!X56</f>
        <v>2000</v>
      </c>
      <c r="Y22" s="39">
        <f>Adquisición!Y56</f>
        <v>2000</v>
      </c>
      <c r="Z22" s="39">
        <f>Adquisición!Z56</f>
        <v>2000</v>
      </c>
      <c r="AA22" s="39">
        <f>Adquisición!AA56</f>
        <v>2000</v>
      </c>
      <c r="AB22" s="39">
        <f>Adquisición!AB56</f>
        <v>2000</v>
      </c>
      <c r="AC22" s="39">
        <f>Adquisición!AC56</f>
        <v>2000</v>
      </c>
      <c r="AD22" s="39">
        <f>Adquisición!AD56</f>
        <v>2000</v>
      </c>
      <c r="AE22" s="39">
        <f>Adquisición!AE56</f>
        <v>2000</v>
      </c>
      <c r="AF22" s="39">
        <f>Adquisición!AF56</f>
        <v>2000</v>
      </c>
      <c r="AG22" s="39">
        <f>Adquisición!AG56</f>
        <v>2000</v>
      </c>
      <c r="AH22" s="41">
        <f>Adquisición!AH56</f>
        <v>24000</v>
      </c>
    </row>
    <row r="23" spans="1:34" ht="9" customHeight="1" x14ac:dyDescent="0.15">
      <c r="A23" s="14"/>
      <c r="B23" s="39"/>
      <c r="C23" s="39"/>
      <c r="D23" s="39"/>
      <c r="E23" s="39"/>
      <c r="F23" s="39"/>
      <c r="G23" s="39"/>
      <c r="H23" s="41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41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41"/>
    </row>
    <row r="24" spans="1:34" ht="16.5" customHeight="1" x14ac:dyDescent="0.15">
      <c r="A24" s="21" t="s">
        <v>70</v>
      </c>
      <c r="B24" s="22">
        <f t="shared" ref="B24:AH24" si="4">SUM(B27:B29)</f>
        <v>3906</v>
      </c>
      <c r="C24" s="22">
        <f t="shared" si="4"/>
        <v>7812</v>
      </c>
      <c r="D24" s="22">
        <f t="shared" si="4"/>
        <v>13440</v>
      </c>
      <c r="E24" s="22">
        <f t="shared" si="4"/>
        <v>19964</v>
      </c>
      <c r="F24" s="22">
        <f t="shared" si="4"/>
        <v>25200</v>
      </c>
      <c r="G24" s="22">
        <f t="shared" si="4"/>
        <v>32116</v>
      </c>
      <c r="H24" s="23">
        <f t="shared" si="4"/>
        <v>102438</v>
      </c>
      <c r="I24" s="22">
        <f t="shared" si="4"/>
        <v>36874.5</v>
      </c>
      <c r="J24" s="22">
        <f t="shared" si="4"/>
        <v>39676</v>
      </c>
      <c r="K24" s="22">
        <f t="shared" si="4"/>
        <v>50979.5</v>
      </c>
      <c r="L24" s="22">
        <f t="shared" si="4"/>
        <v>56160</v>
      </c>
      <c r="M24" s="22">
        <f t="shared" si="4"/>
        <v>65084.5</v>
      </c>
      <c r="N24" s="22">
        <f t="shared" si="4"/>
        <v>69344.599999999991</v>
      </c>
      <c r="O24" s="22">
        <f t="shared" si="4"/>
        <v>79189.5</v>
      </c>
      <c r="P24" s="22">
        <f t="shared" si="4"/>
        <v>86242</v>
      </c>
      <c r="Q24" s="22">
        <f t="shared" si="4"/>
        <v>90285</v>
      </c>
      <c r="R24" s="22">
        <f t="shared" si="4"/>
        <v>100347</v>
      </c>
      <c r="S24" s="22">
        <f t="shared" si="4"/>
        <v>102570</v>
      </c>
      <c r="T24" s="22">
        <f t="shared" si="4"/>
        <v>111631</v>
      </c>
      <c r="U24" s="23">
        <f t="shared" si="4"/>
        <v>888383.6</v>
      </c>
      <c r="V24" s="22">
        <f t="shared" si="4"/>
        <v>112680</v>
      </c>
      <c r="W24" s="22">
        <f t="shared" si="4"/>
        <v>112752</v>
      </c>
      <c r="X24" s="22">
        <f t="shared" si="4"/>
        <v>124620</v>
      </c>
      <c r="Y24" s="22">
        <f t="shared" si="4"/>
        <v>112560</v>
      </c>
      <c r="Z24" s="22">
        <f t="shared" si="4"/>
        <v>124620</v>
      </c>
      <c r="AA24" s="22">
        <f t="shared" si="4"/>
        <v>120600</v>
      </c>
      <c r="AB24" s="22">
        <f t="shared" si="4"/>
        <v>124620</v>
      </c>
      <c r="AC24" s="22">
        <f t="shared" si="4"/>
        <v>120600</v>
      </c>
      <c r="AD24" s="22">
        <f t="shared" si="4"/>
        <v>114235.00000000001</v>
      </c>
      <c r="AE24" s="22">
        <f t="shared" si="4"/>
        <v>114235.00000000001</v>
      </c>
      <c r="AF24" s="22">
        <f t="shared" si="4"/>
        <v>110550.00000000001</v>
      </c>
      <c r="AG24" s="22">
        <f t="shared" si="4"/>
        <v>114235.00000000001</v>
      </c>
      <c r="AH24" s="23">
        <f t="shared" si="4"/>
        <v>1406307</v>
      </c>
    </row>
    <row r="25" spans="1:34" ht="14.25" customHeight="1" x14ac:dyDescent="0.15">
      <c r="A25" s="51" t="s">
        <v>47</v>
      </c>
      <c r="B25" s="52">
        <f t="shared" ref="B25:AH25" si="5">IFERROR(B24/B6,0)</f>
        <v>0.7</v>
      </c>
      <c r="C25" s="52">
        <f t="shared" si="5"/>
        <v>0.7</v>
      </c>
      <c r="D25" s="52">
        <f t="shared" si="5"/>
        <v>0.7</v>
      </c>
      <c r="E25" s="52">
        <f t="shared" si="5"/>
        <v>0.7</v>
      </c>
      <c r="F25" s="52">
        <f t="shared" si="5"/>
        <v>0.7</v>
      </c>
      <c r="G25" s="52">
        <f t="shared" si="5"/>
        <v>0.7</v>
      </c>
      <c r="H25" s="53">
        <f t="shared" si="5"/>
        <v>0.7</v>
      </c>
      <c r="I25" s="52">
        <f t="shared" si="5"/>
        <v>0.65</v>
      </c>
      <c r="J25" s="52">
        <f t="shared" si="5"/>
        <v>0.65</v>
      </c>
      <c r="K25" s="52">
        <f t="shared" si="5"/>
        <v>0.65</v>
      </c>
      <c r="L25" s="52">
        <f t="shared" si="5"/>
        <v>0.65</v>
      </c>
      <c r="M25" s="52">
        <f t="shared" si="5"/>
        <v>0.65</v>
      </c>
      <c r="N25" s="52">
        <f t="shared" si="5"/>
        <v>0.64999999999999991</v>
      </c>
      <c r="O25" s="52">
        <f t="shared" si="5"/>
        <v>0.65</v>
      </c>
      <c r="P25" s="52">
        <f t="shared" si="5"/>
        <v>0.65</v>
      </c>
      <c r="Q25" s="52">
        <f t="shared" si="5"/>
        <v>0.65</v>
      </c>
      <c r="R25" s="52">
        <f t="shared" si="5"/>
        <v>0.65</v>
      </c>
      <c r="S25" s="52">
        <f t="shared" si="5"/>
        <v>0.65</v>
      </c>
      <c r="T25" s="52">
        <f t="shared" si="5"/>
        <v>0.65</v>
      </c>
      <c r="U25" s="53">
        <f t="shared" si="5"/>
        <v>0.65</v>
      </c>
      <c r="V25" s="52">
        <f t="shared" si="5"/>
        <v>0.6</v>
      </c>
      <c r="W25" s="52">
        <f t="shared" si="5"/>
        <v>0.6</v>
      </c>
      <c r="X25" s="52">
        <f t="shared" si="5"/>
        <v>0.6</v>
      </c>
      <c r="Y25" s="52">
        <f t="shared" si="5"/>
        <v>0.6</v>
      </c>
      <c r="Z25" s="52">
        <f t="shared" si="5"/>
        <v>0.6</v>
      </c>
      <c r="AA25" s="52">
        <f t="shared" si="5"/>
        <v>0.6</v>
      </c>
      <c r="AB25" s="52">
        <f t="shared" si="5"/>
        <v>0.6</v>
      </c>
      <c r="AC25" s="52">
        <f t="shared" si="5"/>
        <v>0.6</v>
      </c>
      <c r="AD25" s="52">
        <f t="shared" si="5"/>
        <v>0.55000000000000004</v>
      </c>
      <c r="AE25" s="52">
        <f t="shared" si="5"/>
        <v>0.55000000000000004</v>
      </c>
      <c r="AF25" s="52">
        <f t="shared" si="5"/>
        <v>0.55000000000000004</v>
      </c>
      <c r="AG25" s="52">
        <f t="shared" si="5"/>
        <v>0.55000000000000004</v>
      </c>
      <c r="AH25" s="53">
        <f t="shared" si="5"/>
        <v>0.58292034884684896</v>
      </c>
    </row>
    <row r="26" spans="1:34" ht="5.25" customHeight="1" x14ac:dyDescent="0.15">
      <c r="A26" s="51"/>
      <c r="B26" s="52"/>
      <c r="C26" s="52"/>
      <c r="D26" s="52"/>
      <c r="E26" s="52"/>
      <c r="F26" s="52"/>
      <c r="G26" s="52"/>
      <c r="H26" s="53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3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3"/>
    </row>
    <row r="27" spans="1:34" ht="10.5" customHeight="1" x14ac:dyDescent="0.15">
      <c r="A27" s="31" t="str">
        <f>Compra!A8</f>
        <v>Compras - Categoría 1</v>
      </c>
      <c r="B27" s="31">
        <f>Compra!B8</f>
        <v>2170</v>
      </c>
      <c r="C27" s="31">
        <f>Compra!C8</f>
        <v>4340</v>
      </c>
      <c r="D27" s="31">
        <f>Compra!D8</f>
        <v>8400</v>
      </c>
      <c r="E27" s="31">
        <f>Compra!E8</f>
        <v>13020</v>
      </c>
      <c r="F27" s="31">
        <f>Compra!F8</f>
        <v>16800</v>
      </c>
      <c r="G27" s="31">
        <f>Compra!G8</f>
        <v>21700</v>
      </c>
      <c r="H27" s="30">
        <f>Compra!H8</f>
        <v>66430</v>
      </c>
      <c r="I27" s="31">
        <f>Compra!I8</f>
        <v>24180</v>
      </c>
      <c r="J27" s="31">
        <f>Compra!J8</f>
        <v>25480</v>
      </c>
      <c r="K27" s="31">
        <f>Compra!K8</f>
        <v>32240</v>
      </c>
      <c r="L27" s="31">
        <f>Compra!L8</f>
        <v>35100</v>
      </c>
      <c r="M27" s="31">
        <f>Compra!M8</f>
        <v>40300</v>
      </c>
      <c r="N27" s="31">
        <f>Compra!N8</f>
        <v>42614</v>
      </c>
      <c r="O27" s="31">
        <f>Compra!O8</f>
        <v>48360</v>
      </c>
      <c r="P27" s="31">
        <f>Compra!P8</f>
        <v>52390</v>
      </c>
      <c r="Q27" s="31">
        <f>Compra!Q8</f>
        <v>54600</v>
      </c>
      <c r="R27" s="31">
        <f>Compra!R8</f>
        <v>60450</v>
      </c>
      <c r="S27" s="31">
        <f>Compra!S8</f>
        <v>62400</v>
      </c>
      <c r="T27" s="31">
        <f>Compra!T8</f>
        <v>68510</v>
      </c>
      <c r="U27" s="30">
        <f>Compra!U8</f>
        <v>546624</v>
      </c>
      <c r="V27" s="31">
        <f>Compra!V8</f>
        <v>71280</v>
      </c>
      <c r="W27" s="31">
        <f>Compra!W8</f>
        <v>72732</v>
      </c>
      <c r="X27" s="31">
        <f>Compra!X8</f>
        <v>81840</v>
      </c>
      <c r="Y27" s="31">
        <f>Compra!Y8</f>
        <v>73920</v>
      </c>
      <c r="Z27" s="31">
        <f>Compra!Z8</f>
        <v>81840</v>
      </c>
      <c r="AA27" s="31">
        <f>Compra!AA8</f>
        <v>79200</v>
      </c>
      <c r="AB27" s="31">
        <f>Compra!AB8</f>
        <v>81840</v>
      </c>
      <c r="AC27" s="31">
        <f>Compra!AC8</f>
        <v>79200</v>
      </c>
      <c r="AD27" s="31">
        <f>Compra!AD8</f>
        <v>75020.000000000015</v>
      </c>
      <c r="AE27" s="31">
        <f>Compra!AE8</f>
        <v>75020.000000000015</v>
      </c>
      <c r="AF27" s="31">
        <f>Compra!AF8</f>
        <v>72600.000000000015</v>
      </c>
      <c r="AG27" s="31">
        <f>Compra!AG8</f>
        <v>75020.000000000015</v>
      </c>
      <c r="AH27" s="30">
        <f>Compra!AH8</f>
        <v>919512</v>
      </c>
    </row>
    <row r="28" spans="1:34" ht="14.25" customHeight="1" x14ac:dyDescent="0.15">
      <c r="A28" s="39" t="str">
        <f>Compra!A12</f>
        <v>Compras - Categoría 2</v>
      </c>
      <c r="B28" s="39">
        <f>Compra!B12</f>
        <v>1736</v>
      </c>
      <c r="C28" s="39">
        <f>Compra!C12</f>
        <v>3472</v>
      </c>
      <c r="D28" s="39">
        <f>Compra!D12</f>
        <v>5040</v>
      </c>
      <c r="E28" s="39">
        <f>Compra!E12</f>
        <v>6944</v>
      </c>
      <c r="F28" s="39">
        <f>Compra!F12</f>
        <v>8400</v>
      </c>
      <c r="G28" s="39">
        <f>Compra!G12</f>
        <v>10416</v>
      </c>
      <c r="H28" s="41">
        <f>Compra!H12</f>
        <v>36008</v>
      </c>
      <c r="I28" s="39">
        <f>Compra!I12</f>
        <v>11284</v>
      </c>
      <c r="J28" s="39">
        <f>Compra!J12</f>
        <v>11648</v>
      </c>
      <c r="K28" s="39">
        <f>Compra!K12</f>
        <v>14508</v>
      </c>
      <c r="L28" s="39">
        <f>Compra!L12</f>
        <v>15600</v>
      </c>
      <c r="M28" s="39">
        <f>Compra!M12</f>
        <v>17732</v>
      </c>
      <c r="N28" s="39">
        <f>Compra!N12</f>
        <v>18595.2</v>
      </c>
      <c r="O28" s="39">
        <f>Compra!O12</f>
        <v>20956</v>
      </c>
      <c r="P28" s="39">
        <f>Compra!P12</f>
        <v>22568</v>
      </c>
      <c r="Q28" s="39">
        <f>Compra!Q12</f>
        <v>23400</v>
      </c>
      <c r="R28" s="39">
        <f>Compra!R12</f>
        <v>25792</v>
      </c>
      <c r="S28" s="39">
        <f>Compra!S12</f>
        <v>26520</v>
      </c>
      <c r="T28" s="39">
        <f>Compra!T12</f>
        <v>29016</v>
      </c>
      <c r="U28" s="41">
        <f>Compra!U12</f>
        <v>237619.20000000001</v>
      </c>
      <c r="V28" s="39">
        <f>Compra!V12</f>
        <v>28800</v>
      </c>
      <c r="W28" s="39">
        <f>Compra!W12</f>
        <v>27840</v>
      </c>
      <c r="X28" s="39">
        <f>Compra!X12</f>
        <v>29760</v>
      </c>
      <c r="Y28" s="39">
        <f>Compra!Y12</f>
        <v>26880</v>
      </c>
      <c r="Z28" s="39">
        <f>Compra!Z12</f>
        <v>29760</v>
      </c>
      <c r="AA28" s="39">
        <f>Compra!AA12</f>
        <v>28800</v>
      </c>
      <c r="AB28" s="39">
        <f>Compra!AB12</f>
        <v>29760</v>
      </c>
      <c r="AC28" s="39">
        <f>Compra!AC12</f>
        <v>28800</v>
      </c>
      <c r="AD28" s="39">
        <f>Compra!AD12</f>
        <v>27280</v>
      </c>
      <c r="AE28" s="39">
        <f>Compra!AE12</f>
        <v>27280</v>
      </c>
      <c r="AF28" s="39">
        <f>Compra!AF12</f>
        <v>26400</v>
      </c>
      <c r="AG28" s="39">
        <f>Compra!AG12</f>
        <v>27280</v>
      </c>
      <c r="AH28" s="41">
        <f>Compra!AH12</f>
        <v>338640</v>
      </c>
    </row>
    <row r="29" spans="1:34" ht="14.25" customHeight="1" x14ac:dyDescent="0.15">
      <c r="A29" s="31" t="str">
        <f>Compra!A16</f>
        <v>Compras - Categoría 3</v>
      </c>
      <c r="B29" s="31">
        <f>Compra!B16</f>
        <v>0</v>
      </c>
      <c r="C29" s="31">
        <f>Compra!C16</f>
        <v>0</v>
      </c>
      <c r="D29" s="31">
        <f>Compra!D16</f>
        <v>0</v>
      </c>
      <c r="E29" s="31">
        <f>Compra!E16</f>
        <v>0</v>
      </c>
      <c r="F29" s="31">
        <f>Compra!F16</f>
        <v>0</v>
      </c>
      <c r="G29" s="31">
        <f>Compra!G16</f>
        <v>0</v>
      </c>
      <c r="H29" s="30">
        <f>Compra!H16</f>
        <v>0</v>
      </c>
      <c r="I29" s="31">
        <f>Compra!I16</f>
        <v>1410.5</v>
      </c>
      <c r="J29" s="31">
        <f>Compra!J16</f>
        <v>2548</v>
      </c>
      <c r="K29" s="31">
        <f>Compra!K16</f>
        <v>4231.5</v>
      </c>
      <c r="L29" s="31">
        <f>Compra!L16</f>
        <v>5460</v>
      </c>
      <c r="M29" s="31">
        <f>Compra!M16</f>
        <v>7052.5</v>
      </c>
      <c r="N29" s="31">
        <f>Compra!N16</f>
        <v>8135.4000000000005</v>
      </c>
      <c r="O29" s="31">
        <f>Compra!O16</f>
        <v>9873.5</v>
      </c>
      <c r="P29" s="31">
        <f>Compra!P16</f>
        <v>11284</v>
      </c>
      <c r="Q29" s="31">
        <f>Compra!Q16</f>
        <v>12285</v>
      </c>
      <c r="R29" s="31">
        <f>Compra!R16</f>
        <v>14105</v>
      </c>
      <c r="S29" s="31">
        <f>Compra!S16</f>
        <v>13650</v>
      </c>
      <c r="T29" s="31">
        <f>Compra!T16</f>
        <v>14105</v>
      </c>
      <c r="U29" s="30">
        <f>Compra!U16</f>
        <v>104140.4</v>
      </c>
      <c r="V29" s="31">
        <f>Compra!V16</f>
        <v>12600</v>
      </c>
      <c r="W29" s="31">
        <f>Compra!W16</f>
        <v>12180</v>
      </c>
      <c r="X29" s="31">
        <f>Compra!X16</f>
        <v>13020</v>
      </c>
      <c r="Y29" s="31">
        <f>Compra!Y16</f>
        <v>11760</v>
      </c>
      <c r="Z29" s="31">
        <f>Compra!Z16</f>
        <v>13020</v>
      </c>
      <c r="AA29" s="31">
        <f>Compra!AA16</f>
        <v>12600</v>
      </c>
      <c r="AB29" s="31">
        <f>Compra!AB16</f>
        <v>13020</v>
      </c>
      <c r="AC29" s="31">
        <f>Compra!AC16</f>
        <v>12600</v>
      </c>
      <c r="AD29" s="31">
        <f>Compra!AD16</f>
        <v>11935</v>
      </c>
      <c r="AE29" s="31">
        <f>Compra!AE16</f>
        <v>11935</v>
      </c>
      <c r="AF29" s="31">
        <f>Compra!AF16</f>
        <v>11550</v>
      </c>
      <c r="AG29" s="31">
        <f>Compra!AG16</f>
        <v>11935</v>
      </c>
      <c r="AH29" s="30">
        <f>Compra!AH16</f>
        <v>148155</v>
      </c>
    </row>
    <row r="30" spans="1:34" ht="9" customHeight="1" x14ac:dyDescent="0.15">
      <c r="A30" s="5"/>
      <c r="B30" s="5"/>
      <c r="C30" s="5"/>
      <c r="D30" s="5"/>
      <c r="E30" s="5"/>
      <c r="F30" s="5"/>
      <c r="G30" s="5"/>
      <c r="H30" s="67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67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67"/>
    </row>
    <row r="31" spans="1:34" ht="16.5" customHeight="1" x14ac:dyDescent="0.15">
      <c r="A31" s="21" t="s">
        <v>79</v>
      </c>
      <c r="B31" s="22">
        <f t="shared" ref="B31:AH31" si="6">SUM(B34:B36)</f>
        <v>6000</v>
      </c>
      <c r="C31" s="22">
        <f t="shared" si="6"/>
        <v>6000</v>
      </c>
      <c r="D31" s="22">
        <f t="shared" si="6"/>
        <v>6000</v>
      </c>
      <c r="E31" s="22">
        <f t="shared" si="6"/>
        <v>6000</v>
      </c>
      <c r="F31" s="22">
        <f t="shared" si="6"/>
        <v>6000</v>
      </c>
      <c r="G31" s="22">
        <f t="shared" si="6"/>
        <v>6000</v>
      </c>
      <c r="H31" s="23">
        <f t="shared" si="6"/>
        <v>36000</v>
      </c>
      <c r="I31" s="22">
        <f t="shared" si="6"/>
        <v>10170</v>
      </c>
      <c r="J31" s="22">
        <f t="shared" si="6"/>
        <v>11920</v>
      </c>
      <c r="K31" s="22">
        <f t="shared" si="6"/>
        <v>14510</v>
      </c>
      <c r="L31" s="22">
        <f t="shared" si="6"/>
        <v>16400</v>
      </c>
      <c r="M31" s="22">
        <f t="shared" si="6"/>
        <v>22350</v>
      </c>
      <c r="N31" s="22">
        <f t="shared" si="6"/>
        <v>24016</v>
      </c>
      <c r="O31" s="22">
        <f t="shared" si="6"/>
        <v>26690</v>
      </c>
      <c r="P31" s="22">
        <f t="shared" si="6"/>
        <v>28860</v>
      </c>
      <c r="Q31" s="22">
        <f t="shared" si="6"/>
        <v>49300</v>
      </c>
      <c r="R31" s="22">
        <f t="shared" si="6"/>
        <v>54900</v>
      </c>
      <c r="S31" s="22">
        <f t="shared" si="6"/>
        <v>53500</v>
      </c>
      <c r="T31" s="22">
        <f t="shared" si="6"/>
        <v>54900</v>
      </c>
      <c r="U31" s="23">
        <f t="shared" si="6"/>
        <v>367516</v>
      </c>
      <c r="V31" s="22">
        <f t="shared" si="6"/>
        <v>54500</v>
      </c>
      <c r="W31" s="22">
        <f t="shared" si="6"/>
        <v>53100</v>
      </c>
      <c r="X31" s="22">
        <f t="shared" si="6"/>
        <v>55900</v>
      </c>
      <c r="Y31" s="22">
        <f t="shared" si="6"/>
        <v>51700</v>
      </c>
      <c r="Z31" s="22">
        <f t="shared" si="6"/>
        <v>55900</v>
      </c>
      <c r="AA31" s="22">
        <f t="shared" si="6"/>
        <v>54500</v>
      </c>
      <c r="AB31" s="22">
        <f t="shared" si="6"/>
        <v>55900</v>
      </c>
      <c r="AC31" s="22">
        <f t="shared" si="6"/>
        <v>54500</v>
      </c>
      <c r="AD31" s="22">
        <f t="shared" si="6"/>
        <v>56900</v>
      </c>
      <c r="AE31" s="22">
        <f t="shared" si="6"/>
        <v>56900</v>
      </c>
      <c r="AF31" s="22">
        <f t="shared" si="6"/>
        <v>55500</v>
      </c>
      <c r="AG31" s="22">
        <f t="shared" si="6"/>
        <v>56900</v>
      </c>
      <c r="AH31" s="23">
        <f t="shared" si="6"/>
        <v>662200</v>
      </c>
    </row>
    <row r="32" spans="1:34" ht="14.25" customHeight="1" x14ac:dyDescent="0.15">
      <c r="A32" s="51" t="s">
        <v>47</v>
      </c>
      <c r="B32" s="52">
        <f t="shared" ref="B32:AH32" si="7">IFERROR(B31/B6,0)</f>
        <v>1.075268817204301</v>
      </c>
      <c r="C32" s="52">
        <f t="shared" si="7"/>
        <v>0.5376344086021505</v>
      </c>
      <c r="D32" s="52">
        <f t="shared" si="7"/>
        <v>0.3125</v>
      </c>
      <c r="E32" s="52">
        <f t="shared" si="7"/>
        <v>0.21037868162692847</v>
      </c>
      <c r="F32" s="52">
        <f t="shared" si="7"/>
        <v>0.16666666666666666</v>
      </c>
      <c r="G32" s="52">
        <f t="shared" si="7"/>
        <v>0.13077593722755013</v>
      </c>
      <c r="H32" s="53">
        <f t="shared" si="7"/>
        <v>0.24600246002460024</v>
      </c>
      <c r="I32" s="52">
        <f t="shared" si="7"/>
        <v>0.17927022739291379</v>
      </c>
      <c r="J32" s="52">
        <f t="shared" si="7"/>
        <v>0.19528178243774574</v>
      </c>
      <c r="K32" s="52">
        <f t="shared" si="7"/>
        <v>0.185005737600408</v>
      </c>
      <c r="L32" s="52">
        <f t="shared" si="7"/>
        <v>0.18981481481481483</v>
      </c>
      <c r="M32" s="52">
        <f t="shared" si="7"/>
        <v>0.223209827224608</v>
      </c>
      <c r="N32" s="52">
        <f t="shared" si="7"/>
        <v>0.22511341906940122</v>
      </c>
      <c r="O32" s="52">
        <f t="shared" si="7"/>
        <v>0.21907576130673889</v>
      </c>
      <c r="P32" s="52">
        <f t="shared" si="7"/>
        <v>0.21751582755501961</v>
      </c>
      <c r="Q32" s="52">
        <f t="shared" si="7"/>
        <v>0.35493160547156227</v>
      </c>
      <c r="R32" s="52">
        <f t="shared" si="7"/>
        <v>0.35561601243684415</v>
      </c>
      <c r="S32" s="52">
        <f t="shared" si="7"/>
        <v>0.33903675538656525</v>
      </c>
      <c r="T32" s="52">
        <f t="shared" si="7"/>
        <v>0.31966926749737978</v>
      </c>
      <c r="U32" s="53">
        <f t="shared" si="7"/>
        <v>0.26889893059709791</v>
      </c>
      <c r="V32" s="52">
        <f t="shared" si="7"/>
        <v>0.29020234291799785</v>
      </c>
      <c r="W32" s="52">
        <f t="shared" si="7"/>
        <v>0.28256704980842912</v>
      </c>
      <c r="X32" s="52">
        <f t="shared" si="7"/>
        <v>0.26913818006740492</v>
      </c>
      <c r="Y32" s="52">
        <f t="shared" si="7"/>
        <v>0.27558635394456288</v>
      </c>
      <c r="Z32" s="52">
        <f t="shared" si="7"/>
        <v>0.26913818006740492</v>
      </c>
      <c r="AA32" s="52">
        <f t="shared" si="7"/>
        <v>0.27114427860696516</v>
      </c>
      <c r="AB32" s="52">
        <f t="shared" si="7"/>
        <v>0.26913818006740492</v>
      </c>
      <c r="AC32" s="52">
        <f t="shared" si="7"/>
        <v>0.27114427860696516</v>
      </c>
      <c r="AD32" s="52">
        <f t="shared" si="7"/>
        <v>0.27395281656234954</v>
      </c>
      <c r="AE32" s="52">
        <f t="shared" si="7"/>
        <v>0.27395281656234954</v>
      </c>
      <c r="AF32" s="52">
        <f t="shared" si="7"/>
        <v>0.27611940298507465</v>
      </c>
      <c r="AG32" s="52">
        <f t="shared" si="7"/>
        <v>0.27395281656234954</v>
      </c>
      <c r="AH32" s="53">
        <f t="shared" si="7"/>
        <v>0.27448477111070579</v>
      </c>
    </row>
    <row r="33" spans="1:34" ht="4.5" customHeight="1" x14ac:dyDescent="0.15">
      <c r="A33" s="51"/>
      <c r="B33" s="52"/>
      <c r="C33" s="52"/>
      <c r="D33" s="52"/>
      <c r="E33" s="52"/>
      <c r="F33" s="52"/>
      <c r="G33" s="52"/>
      <c r="H33" s="53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3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3"/>
    </row>
    <row r="34" spans="1:34" ht="14.25" customHeight="1" x14ac:dyDescent="0.15">
      <c r="A34" s="31" t="str">
        <f>Salarios!A9</f>
        <v>Salarios en la función 1</v>
      </c>
      <c r="B34" s="31">
        <f>Salarios!B9</f>
        <v>6000</v>
      </c>
      <c r="C34" s="31">
        <f>Salarios!C9</f>
        <v>6000</v>
      </c>
      <c r="D34" s="31">
        <f>Salarios!D9</f>
        <v>6000</v>
      </c>
      <c r="E34" s="31">
        <f>Salarios!E9</f>
        <v>6000</v>
      </c>
      <c r="F34" s="31">
        <f>Salarios!F9</f>
        <v>6000</v>
      </c>
      <c r="G34" s="31">
        <f>Salarios!G9</f>
        <v>6000</v>
      </c>
      <c r="H34" s="30">
        <f>Salarios!H9</f>
        <v>36000</v>
      </c>
      <c r="I34" s="31">
        <f>Salarios!I9</f>
        <v>8000</v>
      </c>
      <c r="J34" s="31">
        <f>Salarios!J9</f>
        <v>8000</v>
      </c>
      <c r="K34" s="31">
        <f>Salarios!K9</f>
        <v>8000</v>
      </c>
      <c r="L34" s="31">
        <f>Salarios!L9</f>
        <v>8000</v>
      </c>
      <c r="M34" s="31">
        <f>Salarios!M9</f>
        <v>8000</v>
      </c>
      <c r="N34" s="31">
        <f>Salarios!N9</f>
        <v>8000</v>
      </c>
      <c r="O34" s="31">
        <f>Salarios!O9</f>
        <v>8000</v>
      </c>
      <c r="P34" s="31">
        <f>Salarios!P9</f>
        <v>8000</v>
      </c>
      <c r="Q34" s="31">
        <f>Salarios!Q9</f>
        <v>8000</v>
      </c>
      <c r="R34" s="31">
        <f>Salarios!R9</f>
        <v>8000</v>
      </c>
      <c r="S34" s="31">
        <f>Salarios!S9</f>
        <v>8000</v>
      </c>
      <c r="T34" s="31">
        <f>Salarios!T9</f>
        <v>8000</v>
      </c>
      <c r="U34" s="30">
        <f>Salarios!U9</f>
        <v>96000</v>
      </c>
      <c r="V34" s="31">
        <f>Salarios!V9</f>
        <v>9000</v>
      </c>
      <c r="W34" s="31">
        <f>Salarios!W9</f>
        <v>9000</v>
      </c>
      <c r="X34" s="31">
        <f>Salarios!X9</f>
        <v>9000</v>
      </c>
      <c r="Y34" s="31">
        <f>Salarios!Y9</f>
        <v>9000</v>
      </c>
      <c r="Z34" s="31">
        <f>Salarios!Z9</f>
        <v>9000</v>
      </c>
      <c r="AA34" s="31">
        <f>Salarios!AA9</f>
        <v>9000</v>
      </c>
      <c r="AB34" s="31">
        <f>Salarios!AB9</f>
        <v>9000</v>
      </c>
      <c r="AC34" s="31">
        <f>Salarios!AC9</f>
        <v>9000</v>
      </c>
      <c r="AD34" s="31">
        <f>Salarios!AD9</f>
        <v>10000</v>
      </c>
      <c r="AE34" s="31">
        <f>Salarios!AE9</f>
        <v>10000</v>
      </c>
      <c r="AF34" s="31">
        <f>Salarios!AF9</f>
        <v>10000</v>
      </c>
      <c r="AG34" s="31">
        <f>Salarios!AG9</f>
        <v>10000</v>
      </c>
      <c r="AH34" s="30">
        <f>Salarios!AH9</f>
        <v>112000</v>
      </c>
    </row>
    <row r="35" spans="1:34" ht="14.25" customHeight="1" x14ac:dyDescent="0.15">
      <c r="A35" s="31" t="str">
        <f>Salarios!A14</f>
        <v>Salarios en la función 2</v>
      </c>
      <c r="B35" s="39">
        <f>Salarios!B14</f>
        <v>0</v>
      </c>
      <c r="C35" s="39">
        <f>Salarios!C14</f>
        <v>0</v>
      </c>
      <c r="D35" s="39">
        <f>Salarios!D14</f>
        <v>0</v>
      </c>
      <c r="E35" s="39">
        <f>Salarios!E14</f>
        <v>0</v>
      </c>
      <c r="F35" s="39">
        <f>Salarios!F14</f>
        <v>0</v>
      </c>
      <c r="G35" s="39">
        <f>Salarios!G14</f>
        <v>0</v>
      </c>
      <c r="H35" s="41">
        <f>Salarios!H14</f>
        <v>0</v>
      </c>
      <c r="I35" s="39">
        <f>Salarios!I14</f>
        <v>0</v>
      </c>
      <c r="J35" s="39">
        <f>Salarios!J14</f>
        <v>0</v>
      </c>
      <c r="K35" s="39">
        <f>Salarios!K14</f>
        <v>0</v>
      </c>
      <c r="L35" s="39">
        <f>Salarios!L14</f>
        <v>0</v>
      </c>
      <c r="M35" s="39">
        <f>Salarios!M14</f>
        <v>3500</v>
      </c>
      <c r="N35" s="39">
        <f>Salarios!N14</f>
        <v>3500</v>
      </c>
      <c r="O35" s="39">
        <f>Salarios!O14</f>
        <v>3500</v>
      </c>
      <c r="P35" s="39">
        <f>Salarios!P14</f>
        <v>3500</v>
      </c>
      <c r="Q35" s="39">
        <f>Salarios!Q14</f>
        <v>3500</v>
      </c>
      <c r="R35" s="39">
        <f>Salarios!R14</f>
        <v>3500</v>
      </c>
      <c r="S35" s="39">
        <f>Salarios!S14</f>
        <v>3500</v>
      </c>
      <c r="T35" s="39">
        <f>Salarios!T14</f>
        <v>3500</v>
      </c>
      <c r="U35" s="41">
        <f>Salarios!U14</f>
        <v>28000</v>
      </c>
      <c r="V35" s="39">
        <f>Salarios!V14</f>
        <v>3500</v>
      </c>
      <c r="W35" s="39">
        <f>Salarios!W14</f>
        <v>3500</v>
      </c>
      <c r="X35" s="39">
        <f>Salarios!X14</f>
        <v>3500</v>
      </c>
      <c r="Y35" s="39">
        <f>Salarios!Y14</f>
        <v>3500</v>
      </c>
      <c r="Z35" s="39">
        <f>Salarios!Z14</f>
        <v>3500</v>
      </c>
      <c r="AA35" s="39">
        <f>Salarios!AA14</f>
        <v>3500</v>
      </c>
      <c r="AB35" s="39">
        <f>Salarios!AB14</f>
        <v>3500</v>
      </c>
      <c r="AC35" s="39">
        <f>Salarios!AC14</f>
        <v>3500</v>
      </c>
      <c r="AD35" s="39">
        <f>Salarios!AD14</f>
        <v>3500</v>
      </c>
      <c r="AE35" s="39">
        <f>Salarios!AE14</f>
        <v>3500</v>
      </c>
      <c r="AF35" s="39">
        <f>Salarios!AF14</f>
        <v>3500</v>
      </c>
      <c r="AG35" s="39">
        <f>Salarios!AG14</f>
        <v>3500</v>
      </c>
      <c r="AH35" s="41">
        <f>Salarios!AH14</f>
        <v>42000</v>
      </c>
    </row>
    <row r="36" spans="1:34" ht="14.25" customHeight="1" x14ac:dyDescent="0.15">
      <c r="A36" s="31" t="str">
        <f>Salarios!A19</f>
        <v>Salarios en la función 3</v>
      </c>
      <c r="B36" s="31">
        <f>Salarios!B19</f>
        <v>0</v>
      </c>
      <c r="C36" s="31">
        <f>Salarios!C19</f>
        <v>0</v>
      </c>
      <c r="D36" s="31">
        <f>Salarios!D19</f>
        <v>0</v>
      </c>
      <c r="E36" s="31">
        <f>Salarios!E19</f>
        <v>0</v>
      </c>
      <c r="F36" s="31">
        <f>Salarios!F19</f>
        <v>0</v>
      </c>
      <c r="G36" s="31">
        <f>Salarios!G19</f>
        <v>0</v>
      </c>
      <c r="H36" s="30">
        <f>Salarios!H19</f>
        <v>0</v>
      </c>
      <c r="I36" s="31">
        <f>Salarios!I19</f>
        <v>2170</v>
      </c>
      <c r="J36" s="31">
        <f>Salarios!J19</f>
        <v>3920</v>
      </c>
      <c r="K36" s="31">
        <f>Salarios!K19</f>
        <v>6510</v>
      </c>
      <c r="L36" s="31">
        <f>Salarios!L19</f>
        <v>8400</v>
      </c>
      <c r="M36" s="31">
        <f>Salarios!M19</f>
        <v>10850</v>
      </c>
      <c r="N36" s="31">
        <f>Salarios!N19</f>
        <v>12516</v>
      </c>
      <c r="O36" s="31">
        <f>Salarios!O19</f>
        <v>15190</v>
      </c>
      <c r="P36" s="31">
        <f>Salarios!P19</f>
        <v>17360</v>
      </c>
      <c r="Q36" s="31">
        <f>Salarios!Q19</f>
        <v>37800</v>
      </c>
      <c r="R36" s="31">
        <f>Salarios!R19</f>
        <v>43400</v>
      </c>
      <c r="S36" s="31">
        <f>Salarios!S19</f>
        <v>42000</v>
      </c>
      <c r="T36" s="31">
        <f>Salarios!T19</f>
        <v>43400</v>
      </c>
      <c r="U36" s="30">
        <f>Salarios!U19</f>
        <v>243516</v>
      </c>
      <c r="V36" s="31">
        <f>Salarios!V19</f>
        <v>42000</v>
      </c>
      <c r="W36" s="31">
        <f>Salarios!W19</f>
        <v>40600</v>
      </c>
      <c r="X36" s="31">
        <f>Salarios!X19</f>
        <v>43400</v>
      </c>
      <c r="Y36" s="31">
        <f>Salarios!Y19</f>
        <v>39200</v>
      </c>
      <c r="Z36" s="31">
        <f>Salarios!Z19</f>
        <v>43400</v>
      </c>
      <c r="AA36" s="31">
        <f>Salarios!AA19</f>
        <v>42000</v>
      </c>
      <c r="AB36" s="31">
        <f>Salarios!AB19</f>
        <v>43400</v>
      </c>
      <c r="AC36" s="31">
        <f>Salarios!AC19</f>
        <v>42000</v>
      </c>
      <c r="AD36" s="31">
        <f>Salarios!AD19</f>
        <v>43400</v>
      </c>
      <c r="AE36" s="31">
        <f>Salarios!AE19</f>
        <v>43400</v>
      </c>
      <c r="AF36" s="31">
        <f>Salarios!AF19</f>
        <v>42000</v>
      </c>
      <c r="AG36" s="31">
        <f>Salarios!AG19</f>
        <v>43400</v>
      </c>
      <c r="AH36" s="30">
        <f>Salarios!AH19</f>
        <v>508200</v>
      </c>
    </row>
    <row r="37" spans="1:34" ht="9" customHeight="1" x14ac:dyDescent="0.15">
      <c r="A37" s="31"/>
      <c r="B37" s="31"/>
      <c r="C37" s="31"/>
      <c r="D37" s="31"/>
      <c r="E37" s="31"/>
      <c r="F37" s="31"/>
      <c r="G37" s="31"/>
      <c r="H37" s="30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0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0"/>
    </row>
    <row r="38" spans="1:34" ht="14.25" customHeight="1" x14ac:dyDescent="0.15">
      <c r="A38" s="21" t="s">
        <v>86</v>
      </c>
      <c r="B38" s="22">
        <f t="shared" ref="B38:AH38" si="8">SUM(B12,B24,B31)</f>
        <v>25386</v>
      </c>
      <c r="C38" s="22">
        <f t="shared" si="8"/>
        <v>25267.040000000001</v>
      </c>
      <c r="D38" s="22">
        <f t="shared" si="8"/>
        <v>31441.474999999999</v>
      </c>
      <c r="E38" s="22">
        <f t="shared" si="8"/>
        <v>36656.59375</v>
      </c>
      <c r="F38" s="22">
        <f t="shared" si="8"/>
        <v>44124.875</v>
      </c>
      <c r="G38" s="22">
        <f t="shared" si="8"/>
        <v>54921.599999999999</v>
      </c>
      <c r="H38" s="23">
        <f t="shared" si="8"/>
        <v>217797.58374999999</v>
      </c>
      <c r="I38" s="22">
        <f t="shared" si="8"/>
        <v>66945.347058823536</v>
      </c>
      <c r="J38" s="22">
        <f t="shared" si="8"/>
        <v>74114.880000000005</v>
      </c>
      <c r="K38" s="22">
        <f t="shared" si="8"/>
        <v>93135.063888888893</v>
      </c>
      <c r="L38" s="22">
        <f t="shared" si="8"/>
        <v>102841.06666666667</v>
      </c>
      <c r="M38" s="22">
        <f t="shared" si="8"/>
        <v>122196.045</v>
      </c>
      <c r="N38" s="22">
        <f t="shared" si="8"/>
        <v>124375.80279999999</v>
      </c>
      <c r="O38" s="22">
        <f t="shared" si="8"/>
        <v>140975.51020000002</v>
      </c>
      <c r="P38" s="22">
        <f t="shared" si="8"/>
        <v>153124.7016</v>
      </c>
      <c r="Q38" s="22">
        <f t="shared" si="8"/>
        <v>176576.6</v>
      </c>
      <c r="R38" s="22">
        <f t="shared" si="8"/>
        <v>196090.59</v>
      </c>
      <c r="S38" s="22">
        <f t="shared" si="8"/>
        <v>197632.1</v>
      </c>
      <c r="T38" s="22">
        <f t="shared" si="8"/>
        <v>211411.79749999999</v>
      </c>
      <c r="U38" s="23">
        <f t="shared" si="8"/>
        <v>1658033.2080477125</v>
      </c>
      <c r="V38" s="22">
        <f t="shared" si="8"/>
        <v>220008.296</v>
      </c>
      <c r="W38" s="22">
        <f t="shared" si="8"/>
        <v>218449.91519999999</v>
      </c>
      <c r="X38" s="22">
        <f t="shared" si="8"/>
        <v>237907.86</v>
      </c>
      <c r="Y38" s="22">
        <f t="shared" si="8"/>
        <v>216483.424</v>
      </c>
      <c r="Z38" s="22">
        <f t="shared" si="8"/>
        <v>237805.43599999999</v>
      </c>
      <c r="AA38" s="22">
        <f t="shared" si="8"/>
        <v>227042.64499999999</v>
      </c>
      <c r="AB38" s="22">
        <f t="shared" si="8"/>
        <v>233996.652</v>
      </c>
      <c r="AC38" s="22">
        <f t="shared" si="8"/>
        <v>226950.875</v>
      </c>
      <c r="AD38" s="22">
        <f t="shared" si="8"/>
        <v>223976.80300000001</v>
      </c>
      <c r="AE38" s="22">
        <f t="shared" si="8"/>
        <v>223929.3885</v>
      </c>
      <c r="AF38" s="22">
        <f t="shared" si="8"/>
        <v>217240.62000000002</v>
      </c>
      <c r="AG38" s="22">
        <f t="shared" si="8"/>
        <v>223834.5595</v>
      </c>
      <c r="AH38" s="23">
        <f t="shared" si="8"/>
        <v>2707666.3275333331</v>
      </c>
    </row>
    <row r="39" spans="1:34" ht="9" customHeight="1" x14ac:dyDescent="0.15">
      <c r="A39" s="5"/>
      <c r="B39" s="5"/>
      <c r="C39" s="5"/>
      <c r="D39" s="5"/>
      <c r="E39" s="5"/>
      <c r="F39" s="5"/>
      <c r="G39" s="5"/>
      <c r="H39" s="67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67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67"/>
    </row>
    <row r="40" spans="1:34" ht="15" customHeight="1" x14ac:dyDescent="0.15">
      <c r="A40" s="13" t="s">
        <v>88</v>
      </c>
      <c r="B40" s="15"/>
      <c r="C40" s="15"/>
      <c r="D40" s="15"/>
      <c r="E40" s="15"/>
      <c r="F40" s="15"/>
      <c r="G40" s="15"/>
      <c r="H40" s="17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7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7"/>
    </row>
    <row r="41" spans="1:34" ht="19.5" customHeight="1" x14ac:dyDescent="0.15">
      <c r="A41" s="21" t="s">
        <v>90</v>
      </c>
      <c r="B41" s="70">
        <f t="shared" ref="B41:AH41" si="9">B6-B38</f>
        <v>-19806</v>
      </c>
      <c r="C41" s="70">
        <f t="shared" si="9"/>
        <v>-14107.04</v>
      </c>
      <c r="D41" s="70">
        <f t="shared" si="9"/>
        <v>-12241.474999999999</v>
      </c>
      <c r="E41" s="70">
        <f t="shared" si="9"/>
        <v>-8136.59375</v>
      </c>
      <c r="F41" s="70">
        <f t="shared" si="9"/>
        <v>-8124.875</v>
      </c>
      <c r="G41" s="70">
        <f t="shared" si="9"/>
        <v>-9041.5999999999985</v>
      </c>
      <c r="H41" s="71">
        <f t="shared" si="9"/>
        <v>-71457.583749999991</v>
      </c>
      <c r="I41" s="70">
        <f t="shared" si="9"/>
        <v>-10215.347058823536</v>
      </c>
      <c r="J41" s="70">
        <f t="shared" si="9"/>
        <v>-13074.880000000005</v>
      </c>
      <c r="K41" s="70">
        <f t="shared" si="9"/>
        <v>-14705.063888888893</v>
      </c>
      <c r="L41" s="70">
        <f t="shared" si="9"/>
        <v>-16441.066666666666</v>
      </c>
      <c r="M41" s="70">
        <f t="shared" si="9"/>
        <v>-22066.044999999998</v>
      </c>
      <c r="N41" s="70">
        <f t="shared" si="9"/>
        <v>-17691.80279999999</v>
      </c>
      <c r="O41" s="70">
        <f t="shared" si="9"/>
        <v>-19145.510200000019</v>
      </c>
      <c r="P41" s="70">
        <f t="shared" si="9"/>
        <v>-20444.7016</v>
      </c>
      <c r="Q41" s="70">
        <f t="shared" si="9"/>
        <v>-37676.600000000006</v>
      </c>
      <c r="R41" s="70">
        <f t="shared" si="9"/>
        <v>-41710.589999999997</v>
      </c>
      <c r="S41" s="70">
        <f t="shared" si="9"/>
        <v>-39832.100000000006</v>
      </c>
      <c r="T41" s="70">
        <f t="shared" si="9"/>
        <v>-39671.797499999986</v>
      </c>
      <c r="U41" s="71">
        <f t="shared" si="9"/>
        <v>-291289.20804771245</v>
      </c>
      <c r="V41" s="70">
        <f t="shared" si="9"/>
        <v>-32208.296000000002</v>
      </c>
      <c r="W41" s="70">
        <f t="shared" si="9"/>
        <v>-30529.915199999989</v>
      </c>
      <c r="X41" s="70">
        <f t="shared" si="9"/>
        <v>-30207.859999999986</v>
      </c>
      <c r="Y41" s="70">
        <f t="shared" si="9"/>
        <v>-28883.423999999999</v>
      </c>
      <c r="Z41" s="70">
        <f t="shared" si="9"/>
        <v>-30105.435999999987</v>
      </c>
      <c r="AA41" s="70">
        <f t="shared" si="9"/>
        <v>-26042.64499999999</v>
      </c>
      <c r="AB41" s="70">
        <f t="shared" si="9"/>
        <v>-26296.652000000002</v>
      </c>
      <c r="AC41" s="70">
        <f t="shared" si="9"/>
        <v>-25950.875</v>
      </c>
      <c r="AD41" s="70">
        <f t="shared" si="9"/>
        <v>-16276.803000000014</v>
      </c>
      <c r="AE41" s="70">
        <f t="shared" si="9"/>
        <v>-16229.388500000001</v>
      </c>
      <c r="AF41" s="70">
        <f t="shared" si="9"/>
        <v>-16240.620000000024</v>
      </c>
      <c r="AG41" s="70">
        <f t="shared" si="9"/>
        <v>-16134.559500000003</v>
      </c>
      <c r="AH41" s="71">
        <f t="shared" si="9"/>
        <v>-295146.3275333331</v>
      </c>
    </row>
    <row r="42" spans="1:34" ht="14.25" customHeight="1" x14ac:dyDescent="0.15">
      <c r="A42" s="51" t="s">
        <v>91</v>
      </c>
      <c r="B42" s="52">
        <f t="shared" ref="B42:AH42" si="10">B41/B6</f>
        <v>-3.5494623655913977</v>
      </c>
      <c r="C42" s="52">
        <f t="shared" si="10"/>
        <v>-1.2640716845878137</v>
      </c>
      <c r="D42" s="52">
        <f t="shared" si="10"/>
        <v>-0.63757682291666662</v>
      </c>
      <c r="E42" s="52">
        <f t="shared" si="10"/>
        <v>-0.28529431100981767</v>
      </c>
      <c r="F42" s="52">
        <f t="shared" si="10"/>
        <v>-0.22569097222222223</v>
      </c>
      <c r="G42" s="52">
        <f t="shared" si="10"/>
        <v>-0.19707061900610284</v>
      </c>
      <c r="H42" s="53">
        <f t="shared" si="10"/>
        <v>-0.48829837194205267</v>
      </c>
      <c r="I42" s="52">
        <f t="shared" si="10"/>
        <v>-0.18006957621758393</v>
      </c>
      <c r="J42" s="52">
        <f t="shared" si="10"/>
        <v>-0.21420183486238539</v>
      </c>
      <c r="K42" s="52">
        <f t="shared" si="10"/>
        <v>-0.18749284570813329</v>
      </c>
      <c r="L42" s="52">
        <f t="shared" si="10"/>
        <v>-0.19029012345679011</v>
      </c>
      <c r="M42" s="52">
        <f t="shared" si="10"/>
        <v>-0.22037396384699889</v>
      </c>
      <c r="N42" s="52">
        <f t="shared" si="10"/>
        <v>-0.165833703273218</v>
      </c>
      <c r="O42" s="52">
        <f t="shared" si="10"/>
        <v>-0.15714939013379314</v>
      </c>
      <c r="P42" s="52">
        <f t="shared" si="10"/>
        <v>-0.15409030449201086</v>
      </c>
      <c r="Q42" s="52">
        <f t="shared" si="10"/>
        <v>-0.2712498200143989</v>
      </c>
      <c r="R42" s="52">
        <f t="shared" si="10"/>
        <v>-0.27018130586863581</v>
      </c>
      <c r="S42" s="52">
        <f t="shared" si="10"/>
        <v>-0.25242141951837771</v>
      </c>
      <c r="T42" s="52">
        <f t="shared" si="10"/>
        <v>-0.23099917025736572</v>
      </c>
      <c r="U42" s="53">
        <f t="shared" si="10"/>
        <v>-0.21312638507848761</v>
      </c>
      <c r="V42" s="52">
        <f t="shared" si="10"/>
        <v>-0.17150317358892439</v>
      </c>
      <c r="W42" s="52">
        <f t="shared" si="10"/>
        <v>-0.16246229885057464</v>
      </c>
      <c r="X42" s="52">
        <f t="shared" si="10"/>
        <v>-0.14543986519017807</v>
      </c>
      <c r="Y42" s="52">
        <f t="shared" si="10"/>
        <v>-0.1539628144989339</v>
      </c>
      <c r="Z42" s="52">
        <f t="shared" si="10"/>
        <v>-0.14494673086181986</v>
      </c>
      <c r="AA42" s="52">
        <f t="shared" si="10"/>
        <v>-0.12956539800995021</v>
      </c>
      <c r="AB42" s="52">
        <f t="shared" si="10"/>
        <v>-0.12660882041405874</v>
      </c>
      <c r="AC42" s="52">
        <f t="shared" si="10"/>
        <v>-0.12910883084577116</v>
      </c>
      <c r="AD42" s="52">
        <f t="shared" si="10"/>
        <v>-7.8366889744824336E-2</v>
      </c>
      <c r="AE42" s="52">
        <f t="shared" si="10"/>
        <v>-7.8138606162734714E-2</v>
      </c>
      <c r="AF42" s="52">
        <f t="shared" si="10"/>
        <v>-8.0799104477612058E-2</v>
      </c>
      <c r="AG42" s="52">
        <f t="shared" si="10"/>
        <v>-7.7682038998555622E-2</v>
      </c>
      <c r="AH42" s="53">
        <f t="shared" si="10"/>
        <v>-0.12233943243302982</v>
      </c>
    </row>
    <row r="43" spans="1:34" ht="14.25" customHeight="1" x14ac:dyDescent="0.1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</row>
    <row r="44" spans="1:34" ht="14.25" customHeight="1" x14ac:dyDescent="0.1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</row>
    <row r="45" spans="1:34" ht="14.25" customHeight="1" x14ac:dyDescent="0.1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</row>
    <row r="46" spans="1:34" ht="14.25" customHeight="1" x14ac:dyDescent="0.1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</row>
    <row r="47" spans="1:34" ht="14.25" customHeight="1" x14ac:dyDescent="0.1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</row>
    <row r="48" spans="1:34" ht="27.75" customHeight="1" x14ac:dyDescent="0.15">
      <c r="A48" s="59" t="s">
        <v>92</v>
      </c>
      <c r="B48" s="80" t="s">
        <v>56</v>
      </c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</row>
    <row r="49" spans="1:34" ht="14.25" customHeight="1" x14ac:dyDescent="0.15">
      <c r="A49" s="5"/>
      <c r="B49" s="59" t="s">
        <v>57</v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</row>
    <row r="50" spans="1:34" ht="14.25" customHeight="1" x14ac:dyDescent="0.1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</row>
    <row r="51" spans="1:34" ht="14.25" customHeight="1" x14ac:dyDescent="0.1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</row>
    <row r="52" spans="1:34" ht="14.25" customHeight="1" x14ac:dyDescent="0.1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</row>
    <row r="53" spans="1:34" ht="14.25" customHeight="1" x14ac:dyDescent="0.1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</row>
    <row r="54" spans="1:34" ht="14.25" customHeight="1" x14ac:dyDescent="0.1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</row>
    <row r="55" spans="1:34" ht="14.25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</row>
    <row r="56" spans="1:34" ht="14.2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</row>
    <row r="57" spans="1:34" ht="14.25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</row>
    <row r="58" spans="1:34" ht="14.25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</row>
    <row r="59" spans="1:34" ht="14.25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</row>
    <row r="60" spans="1:34" ht="14.25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</row>
    <row r="61" spans="1:34" ht="14.25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</row>
    <row r="62" spans="1:34" ht="14.25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</row>
    <row r="63" spans="1:34" ht="14.25" customHeight="1" x14ac:dyDescent="0.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</row>
    <row r="64" spans="1:34" ht="14.25" customHeight="1" x14ac:dyDescent="0.1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</row>
    <row r="65" spans="1:34" ht="14.25" customHeight="1" x14ac:dyDescent="0.1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</row>
    <row r="66" spans="1:34" ht="14.25" customHeight="1" x14ac:dyDescent="0.1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</row>
    <row r="67" spans="1:34" ht="14.25" customHeight="1" x14ac:dyDescent="0.1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</row>
    <row r="68" spans="1:34" ht="14.25" customHeight="1" x14ac:dyDescent="0.1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</row>
    <row r="69" spans="1:34" ht="14.25" customHeight="1" x14ac:dyDescent="0.1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</row>
    <row r="70" spans="1:34" ht="14.25" customHeight="1" x14ac:dyDescent="0.1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</row>
    <row r="71" spans="1:34" ht="14.25" customHeight="1" x14ac:dyDescent="0.1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</row>
    <row r="72" spans="1:34" ht="14.25" customHeight="1" x14ac:dyDescent="0.1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</row>
    <row r="73" spans="1:34" ht="14.25" customHeight="1" x14ac:dyDescent="0.1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</row>
    <row r="74" spans="1:34" ht="14.25" customHeight="1" x14ac:dyDescent="0.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</row>
    <row r="75" spans="1:34" ht="14.25" customHeight="1" x14ac:dyDescent="0.1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</row>
    <row r="76" spans="1:34" ht="14.25" customHeight="1" x14ac:dyDescent="0.1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</row>
    <row r="77" spans="1:34" ht="14.25" customHeight="1" x14ac:dyDescent="0.1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</row>
    <row r="78" spans="1:34" ht="14.25" customHeight="1" x14ac:dyDescent="0.1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</row>
    <row r="79" spans="1:34" ht="14.25" customHeight="1" x14ac:dyDescent="0.1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</row>
    <row r="80" spans="1:34" ht="14.25" customHeight="1" x14ac:dyDescent="0.1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</row>
    <row r="81" spans="1:34" ht="14.25" customHeight="1" x14ac:dyDescent="0.1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</row>
    <row r="82" spans="1:34" ht="14.25" customHeight="1" x14ac:dyDescent="0.1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</row>
    <row r="83" spans="1:34" ht="14.25" customHeight="1" x14ac:dyDescent="0.1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</row>
    <row r="84" spans="1:34" ht="14.25" customHeight="1" x14ac:dyDescent="0.1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</row>
    <row r="85" spans="1:34" ht="14.25" customHeight="1" x14ac:dyDescent="0.1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</row>
    <row r="86" spans="1:34" ht="14.25" customHeight="1" x14ac:dyDescent="0.1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</row>
    <row r="87" spans="1:34" ht="14.25" customHeight="1" x14ac:dyDescent="0.1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</row>
    <row r="88" spans="1:34" ht="14.25" customHeight="1" x14ac:dyDescent="0.1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</row>
    <row r="89" spans="1:34" ht="14.25" customHeight="1" x14ac:dyDescent="0.1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</row>
    <row r="90" spans="1:34" ht="14.25" customHeight="1" x14ac:dyDescent="0.1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</row>
    <row r="91" spans="1:34" ht="14.25" customHeight="1" x14ac:dyDescent="0.1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</row>
    <row r="92" spans="1:34" ht="14.25" customHeight="1" x14ac:dyDescent="0.1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</row>
    <row r="93" spans="1:34" ht="14.25" customHeight="1" x14ac:dyDescent="0.1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</row>
    <row r="94" spans="1:34" ht="14.25" customHeight="1" x14ac:dyDescent="0.1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</row>
    <row r="95" spans="1:34" ht="14.25" customHeight="1" x14ac:dyDescent="0.1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</row>
    <row r="96" spans="1:34" ht="14.25" customHeight="1" x14ac:dyDescent="0.1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</row>
    <row r="97" spans="1:34" ht="14.25" customHeight="1" x14ac:dyDescent="0.1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</row>
    <row r="98" spans="1:34" ht="14.25" customHeight="1" x14ac:dyDescent="0.1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</row>
    <row r="99" spans="1:34" ht="14.25" customHeight="1" x14ac:dyDescent="0.1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</row>
    <row r="100" spans="1:34" ht="14.25" customHeight="1" x14ac:dyDescent="0.1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</row>
    <row r="101" spans="1:34" ht="14.25" customHeight="1" x14ac:dyDescent="0.1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</row>
    <row r="102" spans="1:34" ht="14.25" customHeight="1" x14ac:dyDescent="0.1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</row>
    <row r="103" spans="1:34" ht="14.25" customHeight="1" x14ac:dyDescent="0.1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</row>
    <row r="104" spans="1:34" ht="14.25" customHeight="1" x14ac:dyDescent="0.1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</row>
    <row r="105" spans="1:34" ht="14.25" customHeight="1" x14ac:dyDescent="0.1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</row>
    <row r="106" spans="1:34" ht="14.25" customHeight="1" x14ac:dyDescent="0.1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</row>
    <row r="107" spans="1:34" ht="14.25" customHeight="1" x14ac:dyDescent="0.1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</row>
    <row r="108" spans="1:34" ht="14.25" customHeight="1" x14ac:dyDescent="0.1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</row>
    <row r="109" spans="1:34" ht="14.25" customHeight="1" x14ac:dyDescent="0.1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</row>
    <row r="110" spans="1:34" ht="14.25" customHeight="1" x14ac:dyDescent="0.1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</row>
    <row r="111" spans="1:34" ht="14.25" customHeight="1" x14ac:dyDescent="0.1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</row>
    <row r="112" spans="1:34" ht="14.25" customHeight="1" x14ac:dyDescent="0.1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</row>
    <row r="113" spans="1:34" ht="14.25" customHeight="1" x14ac:dyDescent="0.1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</row>
    <row r="114" spans="1:34" ht="14.25" customHeight="1" x14ac:dyDescent="0.1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</row>
    <row r="115" spans="1:34" ht="14.25" customHeight="1" x14ac:dyDescent="0.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</row>
    <row r="116" spans="1:34" ht="14.25" customHeight="1" x14ac:dyDescent="0.1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</row>
    <row r="117" spans="1:34" ht="14.25" customHeight="1" x14ac:dyDescent="0.1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</row>
    <row r="118" spans="1:34" ht="14.25" customHeight="1" x14ac:dyDescent="0.1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</row>
    <row r="119" spans="1:34" ht="14.25" customHeight="1" x14ac:dyDescent="0.1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</row>
    <row r="120" spans="1:34" ht="14.25" customHeight="1" x14ac:dyDescent="0.1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</row>
    <row r="121" spans="1:34" ht="14.25" customHeight="1" x14ac:dyDescent="0.1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</row>
    <row r="122" spans="1:34" ht="14.25" customHeight="1" x14ac:dyDescent="0.1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</row>
    <row r="123" spans="1:34" ht="14.25" customHeight="1" x14ac:dyDescent="0.1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</row>
    <row r="124" spans="1:34" ht="14.25" customHeight="1" x14ac:dyDescent="0.1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</row>
    <row r="125" spans="1:34" ht="14.25" customHeight="1" x14ac:dyDescent="0.1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</row>
    <row r="126" spans="1:34" ht="14.25" customHeight="1" x14ac:dyDescent="0.1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</row>
    <row r="127" spans="1:34" ht="14.25" customHeight="1" x14ac:dyDescent="0.1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</row>
    <row r="128" spans="1:34" ht="14.25" customHeight="1" x14ac:dyDescent="0.1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</row>
    <row r="129" spans="1:34" ht="14.25" customHeight="1" x14ac:dyDescent="0.1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</row>
    <row r="130" spans="1:34" ht="14.25" customHeight="1" x14ac:dyDescent="0.1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</row>
    <row r="131" spans="1:34" ht="14.25" customHeight="1" x14ac:dyDescent="0.1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</row>
    <row r="132" spans="1:34" ht="14.25" customHeight="1" x14ac:dyDescent="0.1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</row>
    <row r="133" spans="1:34" ht="14.25" customHeight="1" x14ac:dyDescent="0.1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</row>
    <row r="134" spans="1:34" ht="14.25" customHeight="1" x14ac:dyDescent="0.1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</row>
    <row r="135" spans="1:34" ht="14.25" customHeight="1" x14ac:dyDescent="0.1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</row>
    <row r="136" spans="1:34" ht="14.25" customHeight="1" x14ac:dyDescent="0.1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</row>
    <row r="137" spans="1:34" ht="14.25" customHeight="1" x14ac:dyDescent="0.1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</row>
    <row r="138" spans="1:34" ht="14.25" customHeight="1" x14ac:dyDescent="0.1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</row>
    <row r="139" spans="1:34" ht="14.25" customHeight="1" x14ac:dyDescent="0.1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</row>
    <row r="140" spans="1:34" ht="14.25" customHeight="1" x14ac:dyDescent="0.1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</row>
    <row r="141" spans="1:34" ht="14.25" customHeight="1" x14ac:dyDescent="0.1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</row>
    <row r="142" spans="1:34" ht="14.25" customHeight="1" x14ac:dyDescent="0.1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</row>
    <row r="143" spans="1:34" ht="14.25" customHeight="1" x14ac:dyDescent="0.1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</row>
    <row r="144" spans="1:34" ht="14.25" customHeight="1" x14ac:dyDescent="0.1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</row>
    <row r="145" spans="1:34" ht="14.25" customHeight="1" x14ac:dyDescent="0.1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</row>
    <row r="146" spans="1:34" ht="14.25" customHeight="1" x14ac:dyDescent="0.1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</row>
    <row r="147" spans="1:34" ht="14.25" customHeight="1" x14ac:dyDescent="0.1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</row>
    <row r="148" spans="1:34" ht="14.25" customHeight="1" x14ac:dyDescent="0.1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</row>
    <row r="149" spans="1:34" ht="14.25" customHeight="1" x14ac:dyDescent="0.1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</row>
    <row r="150" spans="1:34" ht="14.25" customHeight="1" x14ac:dyDescent="0.1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</row>
    <row r="151" spans="1:34" ht="14.25" customHeight="1" x14ac:dyDescent="0.1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</row>
    <row r="152" spans="1:34" ht="14.25" customHeight="1" x14ac:dyDescent="0.1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</row>
    <row r="153" spans="1:34" ht="14.25" customHeight="1" x14ac:dyDescent="0.1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</row>
    <row r="154" spans="1:34" ht="14.25" customHeight="1" x14ac:dyDescent="0.1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</row>
    <row r="155" spans="1:34" ht="14.25" customHeight="1" x14ac:dyDescent="0.1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</row>
    <row r="156" spans="1:34" ht="14.25" customHeight="1" x14ac:dyDescent="0.1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</row>
    <row r="157" spans="1:34" ht="14.25" customHeight="1" x14ac:dyDescent="0.1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</row>
    <row r="158" spans="1:34" ht="14.25" customHeight="1" x14ac:dyDescent="0.1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</row>
    <row r="159" spans="1:34" ht="14.25" customHeight="1" x14ac:dyDescent="0.1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</row>
    <row r="160" spans="1:34" ht="14.25" customHeight="1" x14ac:dyDescent="0.1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</row>
    <row r="161" spans="1:34" ht="14.25" customHeight="1" x14ac:dyDescent="0.1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</row>
    <row r="162" spans="1:34" ht="14.25" customHeight="1" x14ac:dyDescent="0.1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</row>
    <row r="163" spans="1:34" ht="14.25" customHeight="1" x14ac:dyDescent="0.1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</row>
    <row r="164" spans="1:34" ht="14.25" customHeight="1" x14ac:dyDescent="0.1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</row>
    <row r="165" spans="1:34" ht="14.25" customHeight="1" x14ac:dyDescent="0.1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</row>
    <row r="166" spans="1:34" ht="14.25" customHeight="1" x14ac:dyDescent="0.1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</row>
    <row r="167" spans="1:34" ht="14.25" customHeight="1" x14ac:dyDescent="0.1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</row>
    <row r="168" spans="1:34" ht="14.25" customHeight="1" x14ac:dyDescent="0.1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</row>
    <row r="169" spans="1:34" ht="14.25" customHeight="1" x14ac:dyDescent="0.1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</row>
    <row r="170" spans="1:34" ht="14.25" customHeight="1" x14ac:dyDescent="0.1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</row>
    <row r="171" spans="1:34" ht="14.25" customHeight="1" x14ac:dyDescent="0.1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</row>
    <row r="172" spans="1:34" ht="14.25" customHeight="1" x14ac:dyDescent="0.1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</row>
    <row r="173" spans="1:34" ht="14.25" customHeight="1" x14ac:dyDescent="0.1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</row>
    <row r="174" spans="1:34" ht="14.25" customHeight="1" x14ac:dyDescent="0.1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</row>
    <row r="175" spans="1:34" ht="14.25" customHeight="1" x14ac:dyDescent="0.1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</row>
    <row r="176" spans="1:34" ht="14.25" customHeight="1" x14ac:dyDescent="0.1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</row>
    <row r="177" spans="1:34" ht="14.25" customHeight="1" x14ac:dyDescent="0.1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</row>
    <row r="178" spans="1:34" ht="14.25" customHeight="1" x14ac:dyDescent="0.1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</row>
    <row r="179" spans="1:34" ht="14.25" customHeight="1" x14ac:dyDescent="0.1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</row>
    <row r="180" spans="1:34" ht="14.25" customHeight="1" x14ac:dyDescent="0.1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</row>
    <row r="181" spans="1:34" ht="14.25" customHeight="1" x14ac:dyDescent="0.1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</row>
    <row r="182" spans="1:34" ht="14.25" customHeight="1" x14ac:dyDescent="0.1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</row>
    <row r="183" spans="1:34" ht="14.25" customHeight="1" x14ac:dyDescent="0.1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</row>
    <row r="184" spans="1:34" ht="14.25" customHeight="1" x14ac:dyDescent="0.1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</row>
    <row r="185" spans="1:34" ht="14.25" customHeight="1" x14ac:dyDescent="0.1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</row>
    <row r="186" spans="1:34" ht="14.25" customHeight="1" x14ac:dyDescent="0.1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</row>
    <row r="187" spans="1:34" ht="14.25" customHeight="1" x14ac:dyDescent="0.1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</row>
    <row r="188" spans="1:34" ht="14.25" customHeight="1" x14ac:dyDescent="0.1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</row>
    <row r="189" spans="1:34" ht="14.25" customHeight="1" x14ac:dyDescent="0.1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</row>
    <row r="190" spans="1:34" ht="14.25" customHeight="1" x14ac:dyDescent="0.1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</row>
    <row r="191" spans="1:34" ht="14.25" customHeight="1" x14ac:dyDescent="0.1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</row>
    <row r="192" spans="1:34" ht="14.25" customHeight="1" x14ac:dyDescent="0.1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</row>
    <row r="193" spans="1:34" ht="14.25" customHeight="1" x14ac:dyDescent="0.1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</row>
    <row r="194" spans="1:34" ht="14.25" customHeight="1" x14ac:dyDescent="0.1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</row>
    <row r="195" spans="1:34" ht="14.25" customHeight="1" x14ac:dyDescent="0.1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</row>
    <row r="196" spans="1:34" ht="14.25" customHeight="1" x14ac:dyDescent="0.1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</row>
    <row r="197" spans="1:34" ht="14.25" customHeight="1" x14ac:dyDescent="0.1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</row>
    <row r="198" spans="1:34" ht="14.25" customHeight="1" x14ac:dyDescent="0.1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</row>
    <row r="199" spans="1:34" ht="14.25" customHeight="1" x14ac:dyDescent="0.1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</row>
    <row r="200" spans="1:34" ht="14.25" customHeight="1" x14ac:dyDescent="0.1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</row>
    <row r="201" spans="1:34" ht="14.25" customHeight="1" x14ac:dyDescent="0.1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</row>
    <row r="202" spans="1:34" ht="14.25" customHeight="1" x14ac:dyDescent="0.1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</row>
    <row r="203" spans="1:34" ht="14.25" customHeight="1" x14ac:dyDescent="0.1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</row>
    <row r="204" spans="1:34" ht="14.25" customHeight="1" x14ac:dyDescent="0.1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</row>
    <row r="205" spans="1:34" ht="14.25" customHeight="1" x14ac:dyDescent="0.1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</row>
    <row r="206" spans="1:34" ht="14.25" customHeight="1" x14ac:dyDescent="0.1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</row>
    <row r="207" spans="1:34" ht="14.25" customHeight="1" x14ac:dyDescent="0.1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</row>
    <row r="208" spans="1:34" ht="14.25" customHeight="1" x14ac:dyDescent="0.1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</row>
    <row r="209" spans="1:34" ht="14.25" customHeight="1" x14ac:dyDescent="0.1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</row>
    <row r="210" spans="1:34" ht="14.25" customHeight="1" x14ac:dyDescent="0.1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</row>
    <row r="211" spans="1:34" ht="14.25" customHeight="1" x14ac:dyDescent="0.1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</row>
    <row r="212" spans="1:34" ht="14.25" customHeight="1" x14ac:dyDescent="0.1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</row>
    <row r="213" spans="1:34" ht="14.25" customHeight="1" x14ac:dyDescent="0.1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</row>
    <row r="214" spans="1:34" ht="14.25" customHeight="1" x14ac:dyDescent="0.1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</row>
    <row r="215" spans="1:34" ht="14.25" customHeight="1" x14ac:dyDescent="0.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</row>
    <row r="216" spans="1:34" ht="14.25" customHeight="1" x14ac:dyDescent="0.1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</row>
    <row r="217" spans="1:34" ht="14.25" customHeight="1" x14ac:dyDescent="0.1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</row>
    <row r="218" spans="1:34" ht="14.25" customHeight="1" x14ac:dyDescent="0.1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</row>
    <row r="219" spans="1:34" ht="14.25" customHeight="1" x14ac:dyDescent="0.1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</row>
    <row r="220" spans="1:34" ht="14.25" customHeight="1" x14ac:dyDescent="0.1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</row>
    <row r="221" spans="1:34" ht="14.25" customHeight="1" x14ac:dyDescent="0.1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</row>
    <row r="222" spans="1:34" ht="14.25" customHeight="1" x14ac:dyDescent="0.1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</row>
    <row r="223" spans="1:34" ht="14.25" customHeight="1" x14ac:dyDescent="0.1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</row>
    <row r="224" spans="1:34" ht="14.25" customHeight="1" x14ac:dyDescent="0.1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</row>
    <row r="225" spans="1:34" ht="14.25" customHeight="1" x14ac:dyDescent="0.1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</row>
    <row r="226" spans="1:34" ht="14.25" customHeight="1" x14ac:dyDescent="0.1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</row>
    <row r="227" spans="1:34" ht="14.25" customHeight="1" x14ac:dyDescent="0.1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</row>
    <row r="228" spans="1:34" ht="14.25" customHeight="1" x14ac:dyDescent="0.1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</row>
    <row r="229" spans="1:34" ht="14.25" customHeight="1" x14ac:dyDescent="0.1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</row>
    <row r="230" spans="1:34" ht="14.25" customHeight="1" x14ac:dyDescent="0.1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</row>
    <row r="231" spans="1:34" ht="14.25" customHeight="1" x14ac:dyDescent="0.1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</row>
    <row r="232" spans="1:34" ht="14.25" customHeight="1" x14ac:dyDescent="0.1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</row>
    <row r="233" spans="1:34" ht="14.25" customHeight="1" x14ac:dyDescent="0.1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</row>
    <row r="234" spans="1:34" ht="14.25" customHeight="1" x14ac:dyDescent="0.1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</row>
    <row r="235" spans="1:34" ht="14.25" customHeight="1" x14ac:dyDescent="0.1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</row>
    <row r="236" spans="1:34" ht="14.25" customHeight="1" x14ac:dyDescent="0.1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</row>
    <row r="237" spans="1:34" ht="14.25" customHeight="1" x14ac:dyDescent="0.1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</row>
    <row r="238" spans="1:34" ht="14.25" customHeight="1" x14ac:dyDescent="0.1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</row>
    <row r="239" spans="1:34" ht="14.25" customHeight="1" x14ac:dyDescent="0.1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</row>
    <row r="240" spans="1:34" ht="14.25" customHeight="1" x14ac:dyDescent="0.1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</row>
    <row r="241" spans="1:34" ht="14.25" customHeight="1" x14ac:dyDescent="0.1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</row>
    <row r="242" spans="1:34" ht="14.25" customHeight="1" x14ac:dyDescent="0.1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</row>
    <row r="243" spans="1:34" ht="14.25" customHeight="1" x14ac:dyDescent="0.1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</row>
    <row r="244" spans="1:34" ht="14.25" customHeight="1" x14ac:dyDescent="0.1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</row>
    <row r="245" spans="1:34" ht="14.25" customHeight="1" x14ac:dyDescent="0.1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</row>
    <row r="246" spans="1:34" ht="14.25" customHeight="1" x14ac:dyDescent="0.1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</row>
    <row r="247" spans="1:34" ht="14.25" customHeight="1" x14ac:dyDescent="0.1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</row>
    <row r="248" spans="1:34" ht="14.25" customHeight="1" x14ac:dyDescent="0.1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</row>
    <row r="249" spans="1:34" ht="14.25" customHeight="1" x14ac:dyDescent="0.1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</row>
    <row r="250" spans="1:34" ht="15.75" customHeight="1" x14ac:dyDescent="0.15"/>
    <row r="251" spans="1:34" ht="15.75" customHeight="1" x14ac:dyDescent="0.15"/>
    <row r="252" spans="1:34" ht="15.75" customHeight="1" x14ac:dyDescent="0.15"/>
    <row r="253" spans="1:34" ht="15.75" customHeight="1" x14ac:dyDescent="0.15"/>
    <row r="254" spans="1:34" ht="15.75" customHeight="1" x14ac:dyDescent="0.15"/>
    <row r="255" spans="1:34" ht="15.75" customHeight="1" x14ac:dyDescent="0.15"/>
    <row r="256" spans="1:34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1">
    <mergeCell ref="B48:AH48"/>
  </mergeCells>
  <conditionalFormatting sqref="A1:AH47 A50:AH1000 A48:A49">
    <cfRule type="expression" dxfId="19" priority="1">
      <formula>_xludf.isformula(A1:Z1000)</formula>
    </cfRule>
  </conditionalFormatting>
  <conditionalFormatting sqref="B48:AH49">
    <cfRule type="expression" dxfId="18" priority="2">
      <formula>_xludf.isformula(B48:AA1047)</formula>
    </cfRule>
  </conditionalFormatting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000"/>
  <sheetViews>
    <sheetView showGridLines="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ColWidth="12.6640625" defaultRowHeight="15" customHeight="1" outlineLevelRow="1" outlineLevelCol="1" x14ac:dyDescent="0.15"/>
  <cols>
    <col min="1" max="1" width="31.33203125" customWidth="1"/>
    <col min="2" max="7" width="9.33203125" customWidth="1"/>
    <col min="8" max="8" width="10.33203125" customWidth="1"/>
    <col min="9" max="10" width="9.33203125" hidden="1" customWidth="1" outlineLevel="1"/>
    <col min="11" max="11" width="10.1640625" hidden="1" customWidth="1" outlineLevel="1"/>
    <col min="12" max="16" width="9.33203125" hidden="1" customWidth="1" outlineLevel="1"/>
    <col min="17" max="20" width="11.1640625" hidden="1" customWidth="1" outlineLevel="1"/>
    <col min="21" max="21" width="11" customWidth="1"/>
    <col min="22" max="33" width="11.1640625" hidden="1" customWidth="1" outlineLevel="1"/>
    <col min="34" max="34" width="11" customWidth="1"/>
  </cols>
  <sheetData>
    <row r="1" spans="1:34" ht="30" customHeight="1" x14ac:dyDescent="0.15">
      <c r="A1" s="1" t="s">
        <v>9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2" t="s">
        <v>10</v>
      </c>
      <c r="J1" s="2" t="s">
        <v>11</v>
      </c>
      <c r="K1" s="2" t="s">
        <v>12</v>
      </c>
      <c r="L1" s="2" t="s">
        <v>13</v>
      </c>
      <c r="M1" s="2" t="s">
        <v>14</v>
      </c>
      <c r="N1" s="2" t="s">
        <v>15</v>
      </c>
      <c r="O1" s="2" t="s">
        <v>1</v>
      </c>
      <c r="P1" s="2" t="s">
        <v>2</v>
      </c>
      <c r="Q1" s="2" t="s">
        <v>3</v>
      </c>
      <c r="R1" s="2" t="s">
        <v>4</v>
      </c>
      <c r="S1" s="2" t="s">
        <v>5</v>
      </c>
      <c r="T1" s="3" t="s">
        <v>6</v>
      </c>
      <c r="U1" s="4" t="s">
        <v>16</v>
      </c>
      <c r="V1" s="2" t="s">
        <v>10</v>
      </c>
      <c r="W1" s="2" t="s">
        <v>11</v>
      </c>
      <c r="X1" s="2" t="s">
        <v>12</v>
      </c>
      <c r="Y1" s="2" t="s">
        <v>13</v>
      </c>
      <c r="Z1" s="2" t="s">
        <v>14</v>
      </c>
      <c r="AA1" s="2" t="s">
        <v>15</v>
      </c>
      <c r="AB1" s="2" t="s">
        <v>1</v>
      </c>
      <c r="AC1" s="2" t="s">
        <v>2</v>
      </c>
      <c r="AD1" s="2" t="s">
        <v>3</v>
      </c>
      <c r="AE1" s="2" t="s">
        <v>4</v>
      </c>
      <c r="AF1" s="2" t="s">
        <v>5</v>
      </c>
      <c r="AG1" s="3" t="s">
        <v>6</v>
      </c>
      <c r="AH1" s="4" t="s">
        <v>17</v>
      </c>
    </row>
    <row r="2" spans="1:34" ht="2.25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 spans="1:34" ht="14.25" hidden="1" customHeight="1" outlineLevel="1" x14ac:dyDescent="0.15">
      <c r="A3" s="6" t="s">
        <v>18</v>
      </c>
      <c r="B3" s="7">
        <v>31</v>
      </c>
      <c r="C3" s="7">
        <v>31</v>
      </c>
      <c r="D3" s="7">
        <v>30</v>
      </c>
      <c r="E3" s="7">
        <v>31</v>
      </c>
      <c r="F3" s="7">
        <v>30</v>
      </c>
      <c r="G3" s="7">
        <v>31</v>
      </c>
      <c r="H3" s="8">
        <f>AVERAGE(B3:G3)</f>
        <v>30.666666666666668</v>
      </c>
      <c r="I3" s="7">
        <v>31</v>
      </c>
      <c r="J3" s="7">
        <v>28</v>
      </c>
      <c r="K3" s="7">
        <v>31</v>
      </c>
      <c r="L3" s="7">
        <v>30</v>
      </c>
      <c r="M3" s="7">
        <v>31</v>
      </c>
      <c r="N3" s="7">
        <v>29.8</v>
      </c>
      <c r="O3" s="7">
        <v>31</v>
      </c>
      <c r="P3" s="7">
        <v>31</v>
      </c>
      <c r="Q3" s="7">
        <v>30</v>
      </c>
      <c r="R3" s="7">
        <v>31</v>
      </c>
      <c r="S3" s="7">
        <v>30</v>
      </c>
      <c r="T3" s="7">
        <v>31</v>
      </c>
      <c r="U3" s="8">
        <f>AVERAGE(O3:T3)</f>
        <v>30.666666666666668</v>
      </c>
      <c r="V3" s="7">
        <v>30</v>
      </c>
      <c r="W3" s="7">
        <v>29</v>
      </c>
      <c r="X3" s="7">
        <v>31</v>
      </c>
      <c r="Y3" s="7">
        <v>28</v>
      </c>
      <c r="Z3" s="7">
        <v>31</v>
      </c>
      <c r="AA3" s="7">
        <v>30</v>
      </c>
      <c r="AB3" s="7">
        <v>31</v>
      </c>
      <c r="AC3" s="7">
        <v>30</v>
      </c>
      <c r="AD3" s="7">
        <v>31</v>
      </c>
      <c r="AE3" s="7">
        <v>31</v>
      </c>
      <c r="AF3" s="7">
        <v>30</v>
      </c>
      <c r="AG3" s="7">
        <v>31</v>
      </c>
      <c r="AH3" s="8">
        <f>AVERAGE(AB3:AG3)</f>
        <v>30.666666666666668</v>
      </c>
    </row>
    <row r="4" spans="1:34" ht="18.75" customHeight="1" collapsed="1" x14ac:dyDescent="0.15">
      <c r="A4" s="10" t="s">
        <v>22</v>
      </c>
      <c r="B4" s="11"/>
      <c r="C4" s="11"/>
      <c r="D4" s="11"/>
      <c r="E4" s="11"/>
      <c r="F4" s="11"/>
      <c r="G4" s="11"/>
      <c r="H4" s="19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2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2"/>
    </row>
    <row r="5" spans="1:34" ht="14.25" hidden="1" customHeight="1" outlineLevel="1" x14ac:dyDescent="0.15">
      <c r="A5" s="6" t="s">
        <v>25</v>
      </c>
      <c r="B5" s="24"/>
      <c r="C5" s="7"/>
      <c r="D5" s="7"/>
      <c r="E5" s="7"/>
      <c r="F5" s="7"/>
      <c r="G5" s="7"/>
      <c r="H5" s="8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8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8"/>
    </row>
    <row r="6" spans="1:34" ht="14.25" customHeight="1" collapsed="1" x14ac:dyDescent="0.15">
      <c r="A6" s="14" t="s">
        <v>27</v>
      </c>
      <c r="B6" s="26">
        <v>1</v>
      </c>
      <c r="C6" s="26">
        <v>2</v>
      </c>
      <c r="D6" s="26">
        <v>4</v>
      </c>
      <c r="E6" s="26">
        <v>6</v>
      </c>
      <c r="F6" s="26">
        <v>8</v>
      </c>
      <c r="G6" s="26">
        <v>10</v>
      </c>
      <c r="H6" s="8">
        <f>AVERAGE(B6:G6)</f>
        <v>5.166666666666667</v>
      </c>
      <c r="I6" s="26">
        <v>12</v>
      </c>
      <c r="J6" s="26">
        <v>14</v>
      </c>
      <c r="K6" s="26">
        <v>16</v>
      </c>
      <c r="L6" s="26">
        <v>18</v>
      </c>
      <c r="M6" s="26">
        <v>20</v>
      </c>
      <c r="N6" s="26">
        <v>22</v>
      </c>
      <c r="O6" s="26">
        <v>24</v>
      </c>
      <c r="P6" s="26">
        <v>26</v>
      </c>
      <c r="Q6" s="26">
        <v>28</v>
      </c>
      <c r="R6" s="26">
        <v>30</v>
      </c>
      <c r="S6" s="26">
        <v>32</v>
      </c>
      <c r="T6" s="26">
        <v>34</v>
      </c>
      <c r="U6" s="8">
        <f>AVERAGE(I6:T6)</f>
        <v>23</v>
      </c>
      <c r="V6" s="26">
        <v>36</v>
      </c>
      <c r="W6" s="26">
        <v>38</v>
      </c>
      <c r="X6" s="26">
        <v>40</v>
      </c>
      <c r="Y6" s="26">
        <v>40</v>
      </c>
      <c r="Z6" s="26">
        <v>40</v>
      </c>
      <c r="AA6" s="26">
        <v>40</v>
      </c>
      <c r="AB6" s="26">
        <v>40</v>
      </c>
      <c r="AC6" s="26">
        <v>40</v>
      </c>
      <c r="AD6" s="26">
        <v>40</v>
      </c>
      <c r="AE6" s="26">
        <v>40</v>
      </c>
      <c r="AF6" s="26">
        <v>40</v>
      </c>
      <c r="AG6" s="26">
        <v>40</v>
      </c>
      <c r="AH6" s="8">
        <f>AVERAGE(V6:AG6)</f>
        <v>39.5</v>
      </c>
    </row>
    <row r="7" spans="1:34" ht="14.25" customHeight="1" x14ac:dyDescent="0.15">
      <c r="A7" s="14" t="s">
        <v>28</v>
      </c>
      <c r="B7" s="7">
        <f t="shared" ref="B7:G7" si="0">B$3*B6</f>
        <v>31</v>
      </c>
      <c r="C7" s="7">
        <f t="shared" si="0"/>
        <v>62</v>
      </c>
      <c r="D7" s="7">
        <f t="shared" si="0"/>
        <v>120</v>
      </c>
      <c r="E7" s="7">
        <f t="shared" si="0"/>
        <v>186</v>
      </c>
      <c r="F7" s="7">
        <f t="shared" si="0"/>
        <v>240</v>
      </c>
      <c r="G7" s="7">
        <f t="shared" si="0"/>
        <v>310</v>
      </c>
      <c r="H7" s="8">
        <f>SUM(B7:G7)</f>
        <v>949</v>
      </c>
      <c r="I7" s="7">
        <f t="shared" ref="I7:T7" si="1">I$3*I6</f>
        <v>372</v>
      </c>
      <c r="J7" s="7">
        <f t="shared" si="1"/>
        <v>392</v>
      </c>
      <c r="K7" s="7">
        <f t="shared" si="1"/>
        <v>496</v>
      </c>
      <c r="L7" s="7">
        <f t="shared" si="1"/>
        <v>540</v>
      </c>
      <c r="M7" s="7">
        <f t="shared" si="1"/>
        <v>620</v>
      </c>
      <c r="N7" s="7">
        <f t="shared" si="1"/>
        <v>655.6</v>
      </c>
      <c r="O7" s="7">
        <f t="shared" si="1"/>
        <v>744</v>
      </c>
      <c r="P7" s="7">
        <f t="shared" si="1"/>
        <v>806</v>
      </c>
      <c r="Q7" s="7">
        <f t="shared" si="1"/>
        <v>840</v>
      </c>
      <c r="R7" s="7">
        <f t="shared" si="1"/>
        <v>930</v>
      </c>
      <c r="S7" s="7">
        <f t="shared" si="1"/>
        <v>960</v>
      </c>
      <c r="T7" s="7">
        <f t="shared" si="1"/>
        <v>1054</v>
      </c>
      <c r="U7" s="8">
        <f>SUM(I7:T7)</f>
        <v>8409.6</v>
      </c>
      <c r="V7" s="7">
        <f t="shared" ref="V7:AG7" si="2">V$3*V6</f>
        <v>1080</v>
      </c>
      <c r="W7" s="7">
        <f t="shared" si="2"/>
        <v>1102</v>
      </c>
      <c r="X7" s="7">
        <f t="shared" si="2"/>
        <v>1240</v>
      </c>
      <c r="Y7" s="7">
        <f t="shared" si="2"/>
        <v>1120</v>
      </c>
      <c r="Z7" s="7">
        <f t="shared" si="2"/>
        <v>1240</v>
      </c>
      <c r="AA7" s="7">
        <f t="shared" si="2"/>
        <v>1200</v>
      </c>
      <c r="AB7" s="7">
        <f t="shared" si="2"/>
        <v>1240</v>
      </c>
      <c r="AC7" s="7">
        <f t="shared" si="2"/>
        <v>1200</v>
      </c>
      <c r="AD7" s="7">
        <f t="shared" si="2"/>
        <v>1240</v>
      </c>
      <c r="AE7" s="7">
        <f t="shared" si="2"/>
        <v>1240</v>
      </c>
      <c r="AF7" s="7">
        <f t="shared" si="2"/>
        <v>1200</v>
      </c>
      <c r="AG7" s="7">
        <f t="shared" si="2"/>
        <v>1240</v>
      </c>
      <c r="AH7" s="8">
        <f>SUM(V7:AG7)</f>
        <v>14342</v>
      </c>
    </row>
    <row r="8" spans="1:34" ht="14.25" customHeight="1" x14ac:dyDescent="0.15">
      <c r="A8" s="14" t="s">
        <v>29</v>
      </c>
      <c r="B8" s="29">
        <v>100</v>
      </c>
      <c r="C8" s="29">
        <v>100</v>
      </c>
      <c r="D8" s="29">
        <v>100</v>
      </c>
      <c r="E8" s="29">
        <v>100</v>
      </c>
      <c r="F8" s="29">
        <v>100</v>
      </c>
      <c r="G8" s="29">
        <v>100</v>
      </c>
      <c r="H8" s="30">
        <f>AVERAGE(B8:G8)</f>
        <v>100</v>
      </c>
      <c r="I8" s="29">
        <v>100</v>
      </c>
      <c r="J8" s="29">
        <v>100</v>
      </c>
      <c r="K8" s="29">
        <v>100</v>
      </c>
      <c r="L8" s="29">
        <v>100</v>
      </c>
      <c r="M8" s="29">
        <v>100</v>
      </c>
      <c r="N8" s="29">
        <v>100</v>
      </c>
      <c r="O8" s="29">
        <v>100</v>
      </c>
      <c r="P8" s="29">
        <v>100</v>
      </c>
      <c r="Q8" s="29">
        <v>100</v>
      </c>
      <c r="R8" s="29">
        <v>100</v>
      </c>
      <c r="S8" s="29">
        <v>100</v>
      </c>
      <c r="T8" s="29">
        <v>100</v>
      </c>
      <c r="U8" s="30">
        <f>AVERAGE(I8:T8)</f>
        <v>100</v>
      </c>
      <c r="V8" s="29">
        <v>110</v>
      </c>
      <c r="W8" s="29">
        <v>110</v>
      </c>
      <c r="X8" s="29">
        <v>110</v>
      </c>
      <c r="Y8" s="29">
        <v>110</v>
      </c>
      <c r="Z8" s="29">
        <v>110</v>
      </c>
      <c r="AA8" s="29">
        <v>110</v>
      </c>
      <c r="AB8" s="29">
        <v>110</v>
      </c>
      <c r="AC8" s="29">
        <v>110</v>
      </c>
      <c r="AD8" s="29">
        <v>110</v>
      </c>
      <c r="AE8" s="29">
        <v>110</v>
      </c>
      <c r="AF8" s="29">
        <v>110</v>
      </c>
      <c r="AG8" s="29">
        <v>110</v>
      </c>
      <c r="AH8" s="30">
        <f>AVERAGE(V8:AG8)</f>
        <v>110</v>
      </c>
    </row>
    <row r="9" spans="1:34" ht="14.25" customHeight="1" x14ac:dyDescent="0.15">
      <c r="A9" s="32" t="s">
        <v>30</v>
      </c>
      <c r="B9" s="33">
        <f t="shared" ref="B9:G9" si="3">+B8*B7</f>
        <v>3100</v>
      </c>
      <c r="C9" s="33">
        <f t="shared" si="3"/>
        <v>6200</v>
      </c>
      <c r="D9" s="33">
        <f t="shared" si="3"/>
        <v>12000</v>
      </c>
      <c r="E9" s="33">
        <f t="shared" si="3"/>
        <v>18600</v>
      </c>
      <c r="F9" s="33">
        <f t="shared" si="3"/>
        <v>24000</v>
      </c>
      <c r="G9" s="33">
        <f t="shared" si="3"/>
        <v>31000</v>
      </c>
      <c r="H9" s="34">
        <f>SUM(B9:G9)</f>
        <v>94900</v>
      </c>
      <c r="I9" s="33">
        <f t="shared" ref="I9:T9" si="4">+I8*I7</f>
        <v>37200</v>
      </c>
      <c r="J9" s="33">
        <f t="shared" si="4"/>
        <v>39200</v>
      </c>
      <c r="K9" s="33">
        <f t="shared" si="4"/>
        <v>49600</v>
      </c>
      <c r="L9" s="33">
        <f t="shared" si="4"/>
        <v>54000</v>
      </c>
      <c r="M9" s="33">
        <f t="shared" si="4"/>
        <v>62000</v>
      </c>
      <c r="N9" s="33">
        <f t="shared" si="4"/>
        <v>65560</v>
      </c>
      <c r="O9" s="33">
        <f t="shared" si="4"/>
        <v>74400</v>
      </c>
      <c r="P9" s="33">
        <f t="shared" si="4"/>
        <v>80600</v>
      </c>
      <c r="Q9" s="33">
        <f t="shared" si="4"/>
        <v>84000</v>
      </c>
      <c r="R9" s="33">
        <f t="shared" si="4"/>
        <v>93000</v>
      </c>
      <c r="S9" s="33">
        <f t="shared" si="4"/>
        <v>96000</v>
      </c>
      <c r="T9" s="33">
        <f t="shared" si="4"/>
        <v>105400</v>
      </c>
      <c r="U9" s="34">
        <f>SUM(I9:T9)</f>
        <v>840960</v>
      </c>
      <c r="V9" s="33">
        <f t="shared" ref="V9:AG9" si="5">+V8*V7</f>
        <v>118800</v>
      </c>
      <c r="W9" s="33">
        <f t="shared" si="5"/>
        <v>121220</v>
      </c>
      <c r="X9" s="33">
        <f t="shared" si="5"/>
        <v>136400</v>
      </c>
      <c r="Y9" s="33">
        <f t="shared" si="5"/>
        <v>123200</v>
      </c>
      <c r="Z9" s="33">
        <f t="shared" si="5"/>
        <v>136400</v>
      </c>
      <c r="AA9" s="33">
        <f t="shared" si="5"/>
        <v>132000</v>
      </c>
      <c r="AB9" s="33">
        <f t="shared" si="5"/>
        <v>136400</v>
      </c>
      <c r="AC9" s="33">
        <f t="shared" si="5"/>
        <v>132000</v>
      </c>
      <c r="AD9" s="33">
        <f t="shared" si="5"/>
        <v>136400</v>
      </c>
      <c r="AE9" s="33">
        <f t="shared" si="5"/>
        <v>136400</v>
      </c>
      <c r="AF9" s="33">
        <f t="shared" si="5"/>
        <v>132000</v>
      </c>
      <c r="AG9" s="33">
        <f t="shared" si="5"/>
        <v>136400</v>
      </c>
      <c r="AH9" s="34">
        <f>SUM(V9:AG9)</f>
        <v>1577620</v>
      </c>
    </row>
    <row r="10" spans="1:34" ht="4.5" hidden="1" customHeight="1" outlineLevel="1" x14ac:dyDescent="0.15">
      <c r="A10" s="35"/>
      <c r="B10" s="36"/>
      <c r="C10" s="36"/>
      <c r="D10" s="36"/>
      <c r="E10" s="36"/>
      <c r="F10" s="36"/>
      <c r="G10" s="36"/>
      <c r="H10" s="38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8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8"/>
    </row>
    <row r="11" spans="1:34" ht="14.25" hidden="1" customHeight="1" outlineLevel="1" x14ac:dyDescent="0.15">
      <c r="A11" s="6" t="s">
        <v>32</v>
      </c>
      <c r="B11" s="24"/>
      <c r="C11" s="7"/>
      <c r="D11" s="7"/>
      <c r="E11" s="7"/>
      <c r="F11" s="7"/>
      <c r="G11" s="7"/>
      <c r="H11" s="8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8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8"/>
    </row>
    <row r="12" spans="1:34" ht="14.25" customHeight="1" collapsed="1" x14ac:dyDescent="0.15">
      <c r="A12" s="14" t="s">
        <v>27</v>
      </c>
      <c r="B12" s="26">
        <v>1</v>
      </c>
      <c r="C12" s="26">
        <v>2</v>
      </c>
      <c r="D12" s="26">
        <v>3</v>
      </c>
      <c r="E12" s="26">
        <v>4</v>
      </c>
      <c r="F12" s="26">
        <v>5</v>
      </c>
      <c r="G12" s="26">
        <v>6</v>
      </c>
      <c r="H12" s="8">
        <f>AVERAGE(B12:G12)</f>
        <v>3.5</v>
      </c>
      <c r="I12" s="26">
        <v>7</v>
      </c>
      <c r="J12" s="26">
        <v>8</v>
      </c>
      <c r="K12" s="26">
        <v>9</v>
      </c>
      <c r="L12" s="26">
        <v>10</v>
      </c>
      <c r="M12" s="26">
        <v>11</v>
      </c>
      <c r="N12" s="26">
        <v>12</v>
      </c>
      <c r="O12" s="26">
        <v>13</v>
      </c>
      <c r="P12" s="26">
        <v>14</v>
      </c>
      <c r="Q12" s="26">
        <v>15</v>
      </c>
      <c r="R12" s="26">
        <v>16</v>
      </c>
      <c r="S12" s="26">
        <v>17</v>
      </c>
      <c r="T12" s="26">
        <v>18</v>
      </c>
      <c r="U12" s="8">
        <f>AVERAGE(I12:T12)</f>
        <v>12.5</v>
      </c>
      <c r="V12" s="26">
        <v>20</v>
      </c>
      <c r="W12" s="26">
        <v>20</v>
      </c>
      <c r="X12" s="26">
        <v>20</v>
      </c>
      <c r="Y12" s="26">
        <v>20</v>
      </c>
      <c r="Z12" s="26">
        <v>20</v>
      </c>
      <c r="AA12" s="26">
        <v>20</v>
      </c>
      <c r="AB12" s="26">
        <v>20</v>
      </c>
      <c r="AC12" s="26">
        <v>20</v>
      </c>
      <c r="AD12" s="26">
        <v>20</v>
      </c>
      <c r="AE12" s="26">
        <v>20</v>
      </c>
      <c r="AF12" s="26">
        <v>20</v>
      </c>
      <c r="AG12" s="26">
        <v>20</v>
      </c>
      <c r="AH12" s="8">
        <f>AVERAGE(V12:AG12)</f>
        <v>20</v>
      </c>
    </row>
    <row r="13" spans="1:34" ht="14.25" customHeight="1" x14ac:dyDescent="0.15">
      <c r="A13" s="14" t="s">
        <v>28</v>
      </c>
      <c r="B13" s="7">
        <f t="shared" ref="B13:G13" si="6">B$3*B12</f>
        <v>31</v>
      </c>
      <c r="C13" s="7">
        <f t="shared" si="6"/>
        <v>62</v>
      </c>
      <c r="D13" s="7">
        <f t="shared" si="6"/>
        <v>90</v>
      </c>
      <c r="E13" s="7">
        <f t="shared" si="6"/>
        <v>124</v>
      </c>
      <c r="F13" s="7">
        <f t="shared" si="6"/>
        <v>150</v>
      </c>
      <c r="G13" s="7">
        <f t="shared" si="6"/>
        <v>186</v>
      </c>
      <c r="H13" s="8">
        <f>H$4*H12</f>
        <v>0</v>
      </c>
      <c r="I13" s="7">
        <f t="shared" ref="I13:T13" si="7">I$3*I12</f>
        <v>217</v>
      </c>
      <c r="J13" s="7">
        <f t="shared" si="7"/>
        <v>224</v>
      </c>
      <c r="K13" s="7">
        <f t="shared" si="7"/>
        <v>279</v>
      </c>
      <c r="L13" s="7">
        <f t="shared" si="7"/>
        <v>300</v>
      </c>
      <c r="M13" s="7">
        <f t="shared" si="7"/>
        <v>341</v>
      </c>
      <c r="N13" s="7">
        <f t="shared" si="7"/>
        <v>357.6</v>
      </c>
      <c r="O13" s="7">
        <f t="shared" si="7"/>
        <v>403</v>
      </c>
      <c r="P13" s="7">
        <f t="shared" si="7"/>
        <v>434</v>
      </c>
      <c r="Q13" s="7">
        <f t="shared" si="7"/>
        <v>450</v>
      </c>
      <c r="R13" s="7">
        <f t="shared" si="7"/>
        <v>496</v>
      </c>
      <c r="S13" s="7">
        <f t="shared" si="7"/>
        <v>510</v>
      </c>
      <c r="T13" s="7">
        <f t="shared" si="7"/>
        <v>558</v>
      </c>
      <c r="U13" s="8">
        <f>SUM(I13:T13)</f>
        <v>4569.6000000000004</v>
      </c>
      <c r="V13" s="7">
        <f t="shared" ref="V13:AG13" si="8">V$3*V12</f>
        <v>600</v>
      </c>
      <c r="W13" s="7">
        <f t="shared" si="8"/>
        <v>580</v>
      </c>
      <c r="X13" s="7">
        <f t="shared" si="8"/>
        <v>620</v>
      </c>
      <c r="Y13" s="7">
        <f t="shared" si="8"/>
        <v>560</v>
      </c>
      <c r="Z13" s="7">
        <f t="shared" si="8"/>
        <v>620</v>
      </c>
      <c r="AA13" s="7">
        <f t="shared" si="8"/>
        <v>600</v>
      </c>
      <c r="AB13" s="7">
        <f t="shared" si="8"/>
        <v>620</v>
      </c>
      <c r="AC13" s="7">
        <f t="shared" si="8"/>
        <v>600</v>
      </c>
      <c r="AD13" s="7">
        <f t="shared" si="8"/>
        <v>620</v>
      </c>
      <c r="AE13" s="7">
        <f t="shared" si="8"/>
        <v>620</v>
      </c>
      <c r="AF13" s="7">
        <f t="shared" si="8"/>
        <v>600</v>
      </c>
      <c r="AG13" s="7">
        <f t="shared" si="8"/>
        <v>620</v>
      </c>
      <c r="AH13" s="8">
        <f>SUM(V13:AG13)</f>
        <v>7260</v>
      </c>
    </row>
    <row r="14" spans="1:34" ht="14.25" customHeight="1" x14ac:dyDescent="0.15">
      <c r="A14" s="14" t="s">
        <v>29</v>
      </c>
      <c r="B14" s="29">
        <v>80</v>
      </c>
      <c r="C14" s="29">
        <v>80</v>
      </c>
      <c r="D14" s="29">
        <v>80</v>
      </c>
      <c r="E14" s="29">
        <v>80</v>
      </c>
      <c r="F14" s="29">
        <v>80</v>
      </c>
      <c r="G14" s="29">
        <v>80</v>
      </c>
      <c r="H14" s="30">
        <f>AVERAGE(B14:G14)</f>
        <v>80</v>
      </c>
      <c r="I14" s="29">
        <v>80</v>
      </c>
      <c r="J14" s="29">
        <v>80</v>
      </c>
      <c r="K14" s="29">
        <v>80</v>
      </c>
      <c r="L14" s="29">
        <v>80</v>
      </c>
      <c r="M14" s="29">
        <v>80</v>
      </c>
      <c r="N14" s="29">
        <v>80</v>
      </c>
      <c r="O14" s="29">
        <v>80</v>
      </c>
      <c r="P14" s="29">
        <v>80</v>
      </c>
      <c r="Q14" s="29">
        <v>80</v>
      </c>
      <c r="R14" s="29">
        <v>80</v>
      </c>
      <c r="S14" s="29">
        <v>80</v>
      </c>
      <c r="T14" s="29">
        <v>80</v>
      </c>
      <c r="U14" s="30">
        <f>AVERAGE(I14:T14)</f>
        <v>80</v>
      </c>
      <c r="V14" s="29">
        <v>80</v>
      </c>
      <c r="W14" s="29">
        <v>80</v>
      </c>
      <c r="X14" s="29">
        <v>80</v>
      </c>
      <c r="Y14" s="29">
        <v>80</v>
      </c>
      <c r="Z14" s="29">
        <v>80</v>
      </c>
      <c r="AA14" s="29">
        <v>80</v>
      </c>
      <c r="AB14" s="29">
        <v>80</v>
      </c>
      <c r="AC14" s="29">
        <v>80</v>
      </c>
      <c r="AD14" s="29">
        <v>80</v>
      </c>
      <c r="AE14" s="29">
        <v>80</v>
      </c>
      <c r="AF14" s="29">
        <v>80</v>
      </c>
      <c r="AG14" s="29">
        <v>80</v>
      </c>
      <c r="AH14" s="30">
        <f>AVERAGE(V14:AG14)</f>
        <v>80</v>
      </c>
    </row>
    <row r="15" spans="1:34" ht="14.25" customHeight="1" x14ac:dyDescent="0.15">
      <c r="A15" s="32" t="s">
        <v>38</v>
      </c>
      <c r="B15" s="33">
        <f t="shared" ref="B15:G15" si="9">+B14*B13</f>
        <v>2480</v>
      </c>
      <c r="C15" s="33">
        <f t="shared" si="9"/>
        <v>4960</v>
      </c>
      <c r="D15" s="33">
        <f t="shared" si="9"/>
        <v>7200</v>
      </c>
      <c r="E15" s="33">
        <f t="shared" si="9"/>
        <v>9920</v>
      </c>
      <c r="F15" s="33">
        <f t="shared" si="9"/>
        <v>12000</v>
      </c>
      <c r="G15" s="33">
        <f t="shared" si="9"/>
        <v>14880</v>
      </c>
      <c r="H15" s="34">
        <f>SUM(B15:G15)</f>
        <v>51440</v>
      </c>
      <c r="I15" s="33">
        <f t="shared" ref="I15:T15" si="10">+I14*I13</f>
        <v>17360</v>
      </c>
      <c r="J15" s="33">
        <f t="shared" si="10"/>
        <v>17920</v>
      </c>
      <c r="K15" s="33">
        <f t="shared" si="10"/>
        <v>22320</v>
      </c>
      <c r="L15" s="33">
        <f t="shared" si="10"/>
        <v>24000</v>
      </c>
      <c r="M15" s="33">
        <f t="shared" si="10"/>
        <v>27280</v>
      </c>
      <c r="N15" s="33">
        <f t="shared" si="10"/>
        <v>28608</v>
      </c>
      <c r="O15" s="33">
        <f t="shared" si="10"/>
        <v>32240</v>
      </c>
      <c r="P15" s="33">
        <f t="shared" si="10"/>
        <v>34720</v>
      </c>
      <c r="Q15" s="33">
        <f t="shared" si="10"/>
        <v>36000</v>
      </c>
      <c r="R15" s="33">
        <f t="shared" si="10"/>
        <v>39680</v>
      </c>
      <c r="S15" s="33">
        <f t="shared" si="10"/>
        <v>40800</v>
      </c>
      <c r="T15" s="33">
        <f t="shared" si="10"/>
        <v>44640</v>
      </c>
      <c r="U15" s="34">
        <f>SUM(I15:T15)</f>
        <v>365568</v>
      </c>
      <c r="V15" s="33">
        <f t="shared" ref="V15:AG15" si="11">+V14*V13</f>
        <v>48000</v>
      </c>
      <c r="W15" s="33">
        <f t="shared" si="11"/>
        <v>46400</v>
      </c>
      <c r="X15" s="33">
        <f t="shared" si="11"/>
        <v>49600</v>
      </c>
      <c r="Y15" s="33">
        <f t="shared" si="11"/>
        <v>44800</v>
      </c>
      <c r="Z15" s="33">
        <f t="shared" si="11"/>
        <v>49600</v>
      </c>
      <c r="AA15" s="33">
        <f t="shared" si="11"/>
        <v>48000</v>
      </c>
      <c r="AB15" s="33">
        <f t="shared" si="11"/>
        <v>49600</v>
      </c>
      <c r="AC15" s="33">
        <f t="shared" si="11"/>
        <v>48000</v>
      </c>
      <c r="AD15" s="33">
        <f t="shared" si="11"/>
        <v>49600</v>
      </c>
      <c r="AE15" s="33">
        <f t="shared" si="11"/>
        <v>49600</v>
      </c>
      <c r="AF15" s="33">
        <f t="shared" si="11"/>
        <v>48000</v>
      </c>
      <c r="AG15" s="33">
        <f t="shared" si="11"/>
        <v>49600</v>
      </c>
      <c r="AH15" s="34">
        <f>SUM(V15:AG15)</f>
        <v>580800</v>
      </c>
    </row>
    <row r="16" spans="1:34" ht="4.5" hidden="1" customHeight="1" outlineLevel="1" x14ac:dyDescent="0.15">
      <c r="A16" s="35"/>
      <c r="B16" s="36"/>
      <c r="C16" s="36"/>
      <c r="D16" s="36"/>
      <c r="E16" s="36"/>
      <c r="F16" s="36"/>
      <c r="G16" s="36"/>
      <c r="H16" s="38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8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8"/>
    </row>
    <row r="17" spans="1:34" ht="14.25" hidden="1" customHeight="1" outlineLevel="1" x14ac:dyDescent="0.15">
      <c r="A17" s="6" t="s">
        <v>41</v>
      </c>
      <c r="B17" s="24"/>
      <c r="C17" s="7"/>
      <c r="D17" s="7"/>
      <c r="E17" s="7"/>
      <c r="F17" s="7"/>
      <c r="G17" s="7"/>
      <c r="H17" s="8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8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8"/>
    </row>
    <row r="18" spans="1:34" ht="14.25" customHeight="1" collapsed="1" x14ac:dyDescent="0.15">
      <c r="A18" s="14" t="s">
        <v>27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8">
        <f>AVERAGE(B18:G18)</f>
        <v>0</v>
      </c>
      <c r="I18" s="26">
        <v>1</v>
      </c>
      <c r="J18" s="26">
        <v>2</v>
      </c>
      <c r="K18" s="26">
        <v>3</v>
      </c>
      <c r="L18" s="26">
        <v>4</v>
      </c>
      <c r="M18" s="26">
        <v>5</v>
      </c>
      <c r="N18" s="26">
        <v>6</v>
      </c>
      <c r="O18" s="26">
        <v>7</v>
      </c>
      <c r="P18" s="26">
        <v>8</v>
      </c>
      <c r="Q18" s="26">
        <v>9</v>
      </c>
      <c r="R18" s="26">
        <v>10</v>
      </c>
      <c r="S18" s="26">
        <v>10</v>
      </c>
      <c r="T18" s="26">
        <v>10</v>
      </c>
      <c r="U18" s="8">
        <f>AVERAGE(I18:T18)</f>
        <v>6.25</v>
      </c>
      <c r="V18" s="26">
        <v>10</v>
      </c>
      <c r="W18" s="26">
        <v>10</v>
      </c>
      <c r="X18" s="26">
        <v>10</v>
      </c>
      <c r="Y18" s="26">
        <v>10</v>
      </c>
      <c r="Z18" s="26">
        <v>10</v>
      </c>
      <c r="AA18" s="26">
        <v>10</v>
      </c>
      <c r="AB18" s="26">
        <v>10</v>
      </c>
      <c r="AC18" s="26">
        <v>10</v>
      </c>
      <c r="AD18" s="26">
        <v>10</v>
      </c>
      <c r="AE18" s="26">
        <v>10</v>
      </c>
      <c r="AF18" s="26">
        <v>10</v>
      </c>
      <c r="AG18" s="26">
        <v>10</v>
      </c>
      <c r="AH18" s="8">
        <f>AVERAGE(V18:AG18)</f>
        <v>10</v>
      </c>
    </row>
    <row r="19" spans="1:34" ht="14.25" customHeight="1" x14ac:dyDescent="0.15">
      <c r="A19" s="14" t="s">
        <v>28</v>
      </c>
      <c r="B19" s="7">
        <f t="shared" ref="B19:G19" si="12">B$3*B18</f>
        <v>0</v>
      </c>
      <c r="C19" s="7">
        <f t="shared" si="12"/>
        <v>0</v>
      </c>
      <c r="D19" s="7">
        <f t="shared" si="12"/>
        <v>0</v>
      </c>
      <c r="E19" s="7">
        <f t="shared" si="12"/>
        <v>0</v>
      </c>
      <c r="F19" s="7">
        <f t="shared" si="12"/>
        <v>0</v>
      </c>
      <c r="G19" s="7">
        <f t="shared" si="12"/>
        <v>0</v>
      </c>
      <c r="H19" s="8">
        <f>SUM(B19:G19)</f>
        <v>0</v>
      </c>
      <c r="I19" s="7">
        <f t="shared" ref="I19:T19" si="13">I$3*I18</f>
        <v>31</v>
      </c>
      <c r="J19" s="7">
        <f t="shared" si="13"/>
        <v>56</v>
      </c>
      <c r="K19" s="7">
        <f t="shared" si="13"/>
        <v>93</v>
      </c>
      <c r="L19" s="7">
        <f t="shared" si="13"/>
        <v>120</v>
      </c>
      <c r="M19" s="7">
        <f t="shared" si="13"/>
        <v>155</v>
      </c>
      <c r="N19" s="7">
        <f t="shared" si="13"/>
        <v>178.8</v>
      </c>
      <c r="O19" s="7">
        <f t="shared" si="13"/>
        <v>217</v>
      </c>
      <c r="P19" s="7">
        <f t="shared" si="13"/>
        <v>248</v>
      </c>
      <c r="Q19" s="7">
        <f t="shared" si="13"/>
        <v>270</v>
      </c>
      <c r="R19" s="7">
        <f t="shared" si="13"/>
        <v>310</v>
      </c>
      <c r="S19" s="7">
        <f t="shared" si="13"/>
        <v>300</v>
      </c>
      <c r="T19" s="7">
        <f t="shared" si="13"/>
        <v>310</v>
      </c>
      <c r="U19" s="8">
        <f>SUM(I19:T19)</f>
        <v>2288.8000000000002</v>
      </c>
      <c r="V19" s="7">
        <f t="shared" ref="V19:AG19" si="14">V$3*V18</f>
        <v>300</v>
      </c>
      <c r="W19" s="7">
        <f t="shared" si="14"/>
        <v>290</v>
      </c>
      <c r="X19" s="7">
        <f t="shared" si="14"/>
        <v>310</v>
      </c>
      <c r="Y19" s="7">
        <f t="shared" si="14"/>
        <v>280</v>
      </c>
      <c r="Z19" s="7">
        <f t="shared" si="14"/>
        <v>310</v>
      </c>
      <c r="AA19" s="7">
        <f t="shared" si="14"/>
        <v>300</v>
      </c>
      <c r="AB19" s="7">
        <f t="shared" si="14"/>
        <v>310</v>
      </c>
      <c r="AC19" s="7">
        <f t="shared" si="14"/>
        <v>300</v>
      </c>
      <c r="AD19" s="7">
        <f t="shared" si="14"/>
        <v>310</v>
      </c>
      <c r="AE19" s="7">
        <f t="shared" si="14"/>
        <v>310</v>
      </c>
      <c r="AF19" s="7">
        <f t="shared" si="14"/>
        <v>300</v>
      </c>
      <c r="AG19" s="7">
        <f t="shared" si="14"/>
        <v>310</v>
      </c>
      <c r="AH19" s="8">
        <f>SUM(V19:AG19)</f>
        <v>3630</v>
      </c>
    </row>
    <row r="20" spans="1:34" ht="14.25" customHeight="1" x14ac:dyDescent="0.15">
      <c r="A20" s="14" t="s">
        <v>29</v>
      </c>
      <c r="B20" s="29">
        <v>70</v>
      </c>
      <c r="C20" s="29">
        <v>70</v>
      </c>
      <c r="D20" s="29">
        <v>70</v>
      </c>
      <c r="E20" s="29">
        <v>70</v>
      </c>
      <c r="F20" s="29">
        <v>70</v>
      </c>
      <c r="G20" s="29">
        <v>70</v>
      </c>
      <c r="H20" s="30">
        <f>AVERAGE(B20:G20)</f>
        <v>70</v>
      </c>
      <c r="I20" s="29">
        <v>70</v>
      </c>
      <c r="J20" s="29">
        <v>70</v>
      </c>
      <c r="K20" s="29">
        <v>70</v>
      </c>
      <c r="L20" s="29">
        <v>70</v>
      </c>
      <c r="M20" s="29">
        <v>70</v>
      </c>
      <c r="N20" s="29">
        <v>70</v>
      </c>
      <c r="O20" s="29">
        <v>70</v>
      </c>
      <c r="P20" s="29">
        <v>70</v>
      </c>
      <c r="Q20" s="29">
        <v>70</v>
      </c>
      <c r="R20" s="29">
        <v>70</v>
      </c>
      <c r="S20" s="29">
        <v>70</v>
      </c>
      <c r="T20" s="29">
        <v>70</v>
      </c>
      <c r="U20" s="30">
        <f>AVERAGE(I20:T20)</f>
        <v>70</v>
      </c>
      <c r="V20" s="29">
        <v>70</v>
      </c>
      <c r="W20" s="29">
        <v>70</v>
      </c>
      <c r="X20" s="29">
        <v>70</v>
      </c>
      <c r="Y20" s="29">
        <v>70</v>
      </c>
      <c r="Z20" s="29">
        <v>70</v>
      </c>
      <c r="AA20" s="29">
        <v>70</v>
      </c>
      <c r="AB20" s="29">
        <v>70</v>
      </c>
      <c r="AC20" s="29">
        <v>70</v>
      </c>
      <c r="AD20" s="29">
        <v>70</v>
      </c>
      <c r="AE20" s="29">
        <v>70</v>
      </c>
      <c r="AF20" s="29">
        <v>70</v>
      </c>
      <c r="AG20" s="29">
        <v>70</v>
      </c>
      <c r="AH20" s="30">
        <f>AVERAGE(V20:AG20)</f>
        <v>70</v>
      </c>
    </row>
    <row r="21" spans="1:34" ht="14.25" customHeight="1" x14ac:dyDescent="0.15">
      <c r="A21" s="32" t="s">
        <v>45</v>
      </c>
      <c r="B21" s="33">
        <f t="shared" ref="B21:G21" si="15">+B20*B19</f>
        <v>0</v>
      </c>
      <c r="C21" s="33">
        <f t="shared" si="15"/>
        <v>0</v>
      </c>
      <c r="D21" s="33">
        <f t="shared" si="15"/>
        <v>0</v>
      </c>
      <c r="E21" s="33">
        <f t="shared" si="15"/>
        <v>0</v>
      </c>
      <c r="F21" s="33">
        <f t="shared" si="15"/>
        <v>0</v>
      </c>
      <c r="G21" s="33">
        <f t="shared" si="15"/>
        <v>0</v>
      </c>
      <c r="H21" s="34">
        <f>SUM(B21:G21)</f>
        <v>0</v>
      </c>
      <c r="I21" s="33">
        <f t="shared" ref="I21:T21" si="16">+I20*I19</f>
        <v>2170</v>
      </c>
      <c r="J21" s="33">
        <f t="shared" si="16"/>
        <v>3920</v>
      </c>
      <c r="K21" s="33">
        <f t="shared" si="16"/>
        <v>6510</v>
      </c>
      <c r="L21" s="33">
        <f t="shared" si="16"/>
        <v>8400</v>
      </c>
      <c r="M21" s="33">
        <f t="shared" si="16"/>
        <v>10850</v>
      </c>
      <c r="N21" s="33">
        <f t="shared" si="16"/>
        <v>12516</v>
      </c>
      <c r="O21" s="33">
        <f t="shared" si="16"/>
        <v>15190</v>
      </c>
      <c r="P21" s="33">
        <f t="shared" si="16"/>
        <v>17360</v>
      </c>
      <c r="Q21" s="33">
        <f t="shared" si="16"/>
        <v>18900</v>
      </c>
      <c r="R21" s="33">
        <f t="shared" si="16"/>
        <v>21700</v>
      </c>
      <c r="S21" s="33">
        <f t="shared" si="16"/>
        <v>21000</v>
      </c>
      <c r="T21" s="33">
        <f t="shared" si="16"/>
        <v>21700</v>
      </c>
      <c r="U21" s="34">
        <f>SUM(I21:T21)</f>
        <v>160216</v>
      </c>
      <c r="V21" s="33">
        <f t="shared" ref="V21:AG21" si="17">+V20*V19</f>
        <v>21000</v>
      </c>
      <c r="W21" s="33">
        <f t="shared" si="17"/>
        <v>20300</v>
      </c>
      <c r="X21" s="33">
        <f t="shared" si="17"/>
        <v>21700</v>
      </c>
      <c r="Y21" s="33">
        <f t="shared" si="17"/>
        <v>19600</v>
      </c>
      <c r="Z21" s="33">
        <f t="shared" si="17"/>
        <v>21700</v>
      </c>
      <c r="AA21" s="33">
        <f t="shared" si="17"/>
        <v>21000</v>
      </c>
      <c r="AB21" s="33">
        <f t="shared" si="17"/>
        <v>21700</v>
      </c>
      <c r="AC21" s="33">
        <f t="shared" si="17"/>
        <v>21000</v>
      </c>
      <c r="AD21" s="33">
        <f t="shared" si="17"/>
        <v>21700</v>
      </c>
      <c r="AE21" s="33">
        <f t="shared" si="17"/>
        <v>21700</v>
      </c>
      <c r="AF21" s="33">
        <f t="shared" si="17"/>
        <v>21000</v>
      </c>
      <c r="AG21" s="33">
        <f t="shared" si="17"/>
        <v>21700</v>
      </c>
      <c r="AH21" s="34">
        <f>SUM(V21:AG21)</f>
        <v>254100</v>
      </c>
    </row>
    <row r="22" spans="1:34" ht="4.5" hidden="1" customHeight="1" outlineLevel="1" x14ac:dyDescent="0.15">
      <c r="A22" s="35"/>
      <c r="B22" s="36"/>
      <c r="C22" s="36"/>
      <c r="D22" s="36"/>
      <c r="E22" s="36"/>
      <c r="F22" s="36"/>
      <c r="G22" s="36"/>
      <c r="H22" s="38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8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8"/>
    </row>
    <row r="23" spans="1:34" ht="4.5" customHeight="1" collapsed="1" x14ac:dyDescent="0.15">
      <c r="A23" s="35"/>
      <c r="B23" s="36"/>
      <c r="C23" s="36"/>
      <c r="D23" s="36"/>
      <c r="E23" s="36"/>
      <c r="F23" s="36"/>
      <c r="G23" s="36"/>
      <c r="H23" s="38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8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8"/>
    </row>
    <row r="24" spans="1:34" ht="13.5" customHeight="1" x14ac:dyDescent="0.15">
      <c r="A24" s="35" t="s">
        <v>48</v>
      </c>
      <c r="B24" s="47">
        <f t="shared" ref="B24:AH24" si="18">SUM(B7,B13,B19)</f>
        <v>62</v>
      </c>
      <c r="C24" s="47">
        <f t="shared" si="18"/>
        <v>124</v>
      </c>
      <c r="D24" s="47">
        <f t="shared" si="18"/>
        <v>210</v>
      </c>
      <c r="E24" s="47">
        <f t="shared" si="18"/>
        <v>310</v>
      </c>
      <c r="F24" s="47">
        <f t="shared" si="18"/>
        <v>390</v>
      </c>
      <c r="G24" s="47">
        <f t="shared" si="18"/>
        <v>496</v>
      </c>
      <c r="H24" s="54">
        <f t="shared" si="18"/>
        <v>949</v>
      </c>
      <c r="I24" s="47">
        <f t="shared" si="18"/>
        <v>620</v>
      </c>
      <c r="J24" s="47">
        <f t="shared" si="18"/>
        <v>672</v>
      </c>
      <c r="K24" s="47">
        <f t="shared" si="18"/>
        <v>868</v>
      </c>
      <c r="L24" s="47">
        <f t="shared" si="18"/>
        <v>960</v>
      </c>
      <c r="M24" s="47">
        <f t="shared" si="18"/>
        <v>1116</v>
      </c>
      <c r="N24" s="47">
        <f t="shared" si="18"/>
        <v>1192</v>
      </c>
      <c r="O24" s="47">
        <f t="shared" si="18"/>
        <v>1364</v>
      </c>
      <c r="P24" s="47">
        <f t="shared" si="18"/>
        <v>1488</v>
      </c>
      <c r="Q24" s="47">
        <f t="shared" si="18"/>
        <v>1560</v>
      </c>
      <c r="R24" s="47">
        <f t="shared" si="18"/>
        <v>1736</v>
      </c>
      <c r="S24" s="47">
        <f t="shared" si="18"/>
        <v>1770</v>
      </c>
      <c r="T24" s="47">
        <f t="shared" si="18"/>
        <v>1922</v>
      </c>
      <c r="U24" s="49">
        <f t="shared" si="18"/>
        <v>15268</v>
      </c>
      <c r="V24" s="47">
        <f t="shared" si="18"/>
        <v>1980</v>
      </c>
      <c r="W24" s="47">
        <f t="shared" si="18"/>
        <v>1972</v>
      </c>
      <c r="X24" s="47">
        <f t="shared" si="18"/>
        <v>2170</v>
      </c>
      <c r="Y24" s="47">
        <f t="shared" si="18"/>
        <v>1960</v>
      </c>
      <c r="Z24" s="47">
        <f t="shared" si="18"/>
        <v>2170</v>
      </c>
      <c r="AA24" s="47">
        <f t="shared" si="18"/>
        <v>2100</v>
      </c>
      <c r="AB24" s="47">
        <f t="shared" si="18"/>
        <v>2170</v>
      </c>
      <c r="AC24" s="47">
        <f t="shared" si="18"/>
        <v>2100</v>
      </c>
      <c r="AD24" s="47">
        <f t="shared" si="18"/>
        <v>2170</v>
      </c>
      <c r="AE24" s="47">
        <f t="shared" si="18"/>
        <v>2170</v>
      </c>
      <c r="AF24" s="47">
        <f t="shared" si="18"/>
        <v>2100</v>
      </c>
      <c r="AG24" s="47">
        <f t="shared" si="18"/>
        <v>2170</v>
      </c>
      <c r="AH24" s="49">
        <f t="shared" si="18"/>
        <v>25232</v>
      </c>
    </row>
    <row r="25" spans="1:34" ht="17.25" customHeight="1" x14ac:dyDescent="0.15">
      <c r="A25" s="25" t="s">
        <v>50</v>
      </c>
      <c r="B25" s="33">
        <f t="shared" ref="B25:AH25" si="19">SUM(B9,B15,B21)</f>
        <v>5580</v>
      </c>
      <c r="C25" s="33">
        <f t="shared" si="19"/>
        <v>11160</v>
      </c>
      <c r="D25" s="33">
        <f t="shared" si="19"/>
        <v>19200</v>
      </c>
      <c r="E25" s="33">
        <f t="shared" si="19"/>
        <v>28520</v>
      </c>
      <c r="F25" s="33">
        <f t="shared" si="19"/>
        <v>36000</v>
      </c>
      <c r="G25" s="33">
        <f t="shared" si="19"/>
        <v>45880</v>
      </c>
      <c r="H25" s="57">
        <f t="shared" si="19"/>
        <v>146340</v>
      </c>
      <c r="I25" s="33">
        <f t="shared" si="19"/>
        <v>56730</v>
      </c>
      <c r="J25" s="33">
        <f t="shared" si="19"/>
        <v>61040</v>
      </c>
      <c r="K25" s="33">
        <f t="shared" si="19"/>
        <v>78430</v>
      </c>
      <c r="L25" s="33">
        <f t="shared" si="19"/>
        <v>86400</v>
      </c>
      <c r="M25" s="33">
        <f t="shared" si="19"/>
        <v>100130</v>
      </c>
      <c r="N25" s="33">
        <f t="shared" si="19"/>
        <v>106684</v>
      </c>
      <c r="O25" s="33">
        <f t="shared" si="19"/>
        <v>121830</v>
      </c>
      <c r="P25" s="33">
        <f t="shared" si="19"/>
        <v>132680</v>
      </c>
      <c r="Q25" s="33">
        <f t="shared" si="19"/>
        <v>138900</v>
      </c>
      <c r="R25" s="33">
        <f t="shared" si="19"/>
        <v>154380</v>
      </c>
      <c r="S25" s="33">
        <f t="shared" si="19"/>
        <v>157800</v>
      </c>
      <c r="T25" s="33">
        <f t="shared" si="19"/>
        <v>171740</v>
      </c>
      <c r="U25" s="57">
        <f t="shared" si="19"/>
        <v>1366744</v>
      </c>
      <c r="V25" s="33">
        <f t="shared" si="19"/>
        <v>187800</v>
      </c>
      <c r="W25" s="33">
        <f t="shared" si="19"/>
        <v>187920</v>
      </c>
      <c r="X25" s="33">
        <f t="shared" si="19"/>
        <v>207700</v>
      </c>
      <c r="Y25" s="33">
        <f t="shared" si="19"/>
        <v>187600</v>
      </c>
      <c r="Z25" s="33">
        <f t="shared" si="19"/>
        <v>207700</v>
      </c>
      <c r="AA25" s="33">
        <f t="shared" si="19"/>
        <v>201000</v>
      </c>
      <c r="AB25" s="33">
        <f t="shared" si="19"/>
        <v>207700</v>
      </c>
      <c r="AC25" s="33">
        <f t="shared" si="19"/>
        <v>201000</v>
      </c>
      <c r="AD25" s="33">
        <f t="shared" si="19"/>
        <v>207700</v>
      </c>
      <c r="AE25" s="33">
        <f t="shared" si="19"/>
        <v>207700</v>
      </c>
      <c r="AF25" s="33">
        <f t="shared" si="19"/>
        <v>201000</v>
      </c>
      <c r="AG25" s="33">
        <f t="shared" si="19"/>
        <v>207700</v>
      </c>
      <c r="AH25" s="57">
        <f t="shared" si="19"/>
        <v>2412520</v>
      </c>
    </row>
    <row r="26" spans="1:34" ht="14.25" customHeight="1" x14ac:dyDescent="0.15">
      <c r="A26" s="6"/>
      <c r="B26" s="7"/>
      <c r="C26" s="7"/>
      <c r="D26" s="7"/>
      <c r="E26" s="7"/>
      <c r="F26" s="7"/>
      <c r="G26" s="7"/>
      <c r="H26" s="8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8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8"/>
    </row>
    <row r="27" spans="1:34" ht="30" customHeight="1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</row>
    <row r="28" spans="1:34" ht="14.25" customHeight="1" x14ac:dyDescent="0.1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</row>
    <row r="29" spans="1:34" ht="27.75" customHeight="1" x14ac:dyDescent="0.15">
      <c r="A29" s="59" t="s">
        <v>54</v>
      </c>
      <c r="B29" s="80" t="s">
        <v>56</v>
      </c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</row>
    <row r="30" spans="1:34" ht="15.75" customHeight="1" x14ac:dyDescent="0.15">
      <c r="A30" s="5"/>
      <c r="B30" s="59" t="s">
        <v>57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</row>
    <row r="31" spans="1:34" ht="14.25" customHeight="1" x14ac:dyDescent="0.1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</row>
    <row r="32" spans="1:34" ht="14.25" customHeight="1" x14ac:dyDescent="0.1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</row>
    <row r="33" spans="1:34" ht="14.25" customHeight="1" x14ac:dyDescent="0.1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</row>
    <row r="34" spans="1:34" ht="14.25" customHeight="1" x14ac:dyDescent="0.1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</row>
    <row r="35" spans="1:34" ht="14.25" customHeight="1" x14ac:dyDescent="0.1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</row>
    <row r="36" spans="1:34" ht="14.25" customHeight="1" x14ac:dyDescent="0.1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</row>
    <row r="37" spans="1:34" ht="14.25" customHeight="1" x14ac:dyDescent="0.1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</row>
    <row r="38" spans="1:34" ht="14.25" customHeight="1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</row>
    <row r="39" spans="1:34" ht="14.25" customHeight="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</row>
    <row r="40" spans="1:34" ht="14.25" customHeight="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</row>
    <row r="41" spans="1:34" ht="14.25" customHeight="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</row>
    <row r="42" spans="1:34" ht="14.25" customHeight="1" x14ac:dyDescent="0.1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</row>
    <row r="43" spans="1:34" ht="14.25" customHeight="1" x14ac:dyDescent="0.1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</row>
    <row r="44" spans="1:34" ht="14.25" customHeight="1" x14ac:dyDescent="0.1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</row>
    <row r="45" spans="1:34" ht="14.25" customHeight="1" x14ac:dyDescent="0.1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</row>
    <row r="46" spans="1:34" ht="14.25" customHeight="1" x14ac:dyDescent="0.1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</row>
    <row r="47" spans="1:34" ht="14.25" customHeight="1" x14ac:dyDescent="0.1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</row>
    <row r="48" spans="1:34" ht="14.25" customHeight="1" x14ac:dyDescent="0.1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</row>
    <row r="49" spans="1:34" ht="14.25" customHeight="1" x14ac:dyDescent="0.1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</row>
    <row r="50" spans="1:34" ht="14.25" customHeight="1" x14ac:dyDescent="0.1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</row>
    <row r="51" spans="1:34" ht="14.25" customHeight="1" x14ac:dyDescent="0.1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</row>
    <row r="52" spans="1:34" ht="14.25" customHeight="1" x14ac:dyDescent="0.1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</row>
    <row r="53" spans="1:34" ht="14.25" customHeight="1" x14ac:dyDescent="0.1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</row>
    <row r="54" spans="1:34" ht="14.25" customHeight="1" x14ac:dyDescent="0.1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</row>
    <row r="55" spans="1:34" ht="14.25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</row>
    <row r="56" spans="1:34" ht="14.2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</row>
    <row r="57" spans="1:34" ht="14.25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</row>
    <row r="58" spans="1:34" ht="14.25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</row>
    <row r="59" spans="1:34" ht="14.25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</row>
    <row r="60" spans="1:34" ht="14.25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</row>
    <row r="61" spans="1:34" ht="14.25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</row>
    <row r="62" spans="1:34" ht="14.25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</row>
    <row r="63" spans="1:34" ht="14.25" customHeight="1" x14ac:dyDescent="0.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</row>
    <row r="64" spans="1:34" ht="14.25" customHeight="1" x14ac:dyDescent="0.1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</row>
    <row r="65" spans="1:34" ht="14.25" customHeight="1" x14ac:dyDescent="0.1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</row>
    <row r="66" spans="1:34" ht="14.25" customHeight="1" x14ac:dyDescent="0.1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</row>
    <row r="67" spans="1:34" ht="14.25" customHeight="1" x14ac:dyDescent="0.1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</row>
    <row r="68" spans="1:34" ht="14.25" customHeight="1" x14ac:dyDescent="0.1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</row>
    <row r="69" spans="1:34" ht="14.25" customHeight="1" x14ac:dyDescent="0.1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</row>
    <row r="70" spans="1:34" ht="14.25" customHeight="1" x14ac:dyDescent="0.1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</row>
    <row r="71" spans="1:34" ht="14.25" customHeight="1" x14ac:dyDescent="0.1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</row>
    <row r="72" spans="1:34" ht="14.25" customHeight="1" x14ac:dyDescent="0.1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</row>
    <row r="73" spans="1:34" ht="14.25" customHeight="1" x14ac:dyDescent="0.1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</row>
    <row r="74" spans="1:34" ht="14.25" customHeight="1" x14ac:dyDescent="0.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</row>
    <row r="75" spans="1:34" ht="14.25" customHeight="1" x14ac:dyDescent="0.1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</row>
    <row r="76" spans="1:34" ht="14.25" customHeight="1" x14ac:dyDescent="0.1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</row>
    <row r="77" spans="1:34" ht="14.25" customHeight="1" x14ac:dyDescent="0.1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</row>
    <row r="78" spans="1:34" ht="14.25" customHeight="1" x14ac:dyDescent="0.1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</row>
    <row r="79" spans="1:34" ht="14.25" customHeight="1" x14ac:dyDescent="0.1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</row>
    <row r="80" spans="1:34" ht="14.25" customHeight="1" x14ac:dyDescent="0.1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</row>
    <row r="81" spans="1:34" ht="14.25" customHeight="1" x14ac:dyDescent="0.1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</row>
    <row r="82" spans="1:34" ht="14.25" customHeight="1" x14ac:dyDescent="0.1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</row>
    <row r="83" spans="1:34" ht="14.25" customHeight="1" x14ac:dyDescent="0.1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</row>
    <row r="84" spans="1:34" ht="14.25" customHeight="1" x14ac:dyDescent="0.1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</row>
    <row r="85" spans="1:34" ht="14.25" customHeight="1" x14ac:dyDescent="0.1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</row>
    <row r="86" spans="1:34" ht="14.25" customHeight="1" x14ac:dyDescent="0.1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</row>
    <row r="87" spans="1:34" ht="14.25" customHeight="1" x14ac:dyDescent="0.1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</row>
    <row r="88" spans="1:34" ht="14.25" customHeight="1" x14ac:dyDescent="0.1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</row>
    <row r="89" spans="1:34" ht="14.25" customHeight="1" x14ac:dyDescent="0.1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</row>
    <row r="90" spans="1:34" ht="14.25" customHeight="1" x14ac:dyDescent="0.1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</row>
    <row r="91" spans="1:34" ht="14.25" customHeight="1" x14ac:dyDescent="0.1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</row>
    <row r="92" spans="1:34" ht="14.25" customHeight="1" x14ac:dyDescent="0.1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</row>
    <row r="93" spans="1:34" ht="14.25" customHeight="1" x14ac:dyDescent="0.1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</row>
    <row r="94" spans="1:34" ht="14.25" customHeight="1" x14ac:dyDescent="0.1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</row>
    <row r="95" spans="1:34" ht="14.25" customHeight="1" x14ac:dyDescent="0.1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</row>
    <row r="96" spans="1:34" ht="14.25" customHeight="1" x14ac:dyDescent="0.1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</row>
    <row r="97" spans="1:34" ht="14.25" customHeight="1" x14ac:dyDescent="0.1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</row>
    <row r="98" spans="1:34" ht="14.25" customHeight="1" x14ac:dyDescent="0.1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</row>
    <row r="99" spans="1:34" ht="14.25" customHeight="1" x14ac:dyDescent="0.1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</row>
    <row r="100" spans="1:34" ht="14.25" customHeight="1" x14ac:dyDescent="0.1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</row>
    <row r="101" spans="1:34" ht="14.25" customHeight="1" x14ac:dyDescent="0.1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</row>
    <row r="102" spans="1:34" ht="14.25" customHeight="1" x14ac:dyDescent="0.1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</row>
    <row r="103" spans="1:34" ht="14.25" customHeight="1" x14ac:dyDescent="0.1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</row>
    <row r="104" spans="1:34" ht="14.25" customHeight="1" x14ac:dyDescent="0.1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</row>
    <row r="105" spans="1:34" ht="14.25" customHeight="1" x14ac:dyDescent="0.1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</row>
    <row r="106" spans="1:34" ht="14.25" customHeight="1" x14ac:dyDescent="0.1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</row>
    <row r="107" spans="1:34" ht="14.25" customHeight="1" x14ac:dyDescent="0.1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</row>
    <row r="108" spans="1:34" ht="14.25" customHeight="1" x14ac:dyDescent="0.1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</row>
    <row r="109" spans="1:34" ht="14.25" customHeight="1" x14ac:dyDescent="0.1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</row>
    <row r="110" spans="1:34" ht="14.25" customHeight="1" x14ac:dyDescent="0.1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</row>
    <row r="111" spans="1:34" ht="14.25" customHeight="1" x14ac:dyDescent="0.1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</row>
    <row r="112" spans="1:34" ht="14.25" customHeight="1" x14ac:dyDescent="0.1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</row>
    <row r="113" spans="1:34" ht="14.25" customHeight="1" x14ac:dyDescent="0.1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</row>
    <row r="114" spans="1:34" ht="14.25" customHeight="1" x14ac:dyDescent="0.1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</row>
    <row r="115" spans="1:34" ht="14.25" customHeight="1" x14ac:dyDescent="0.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</row>
    <row r="116" spans="1:34" ht="14.25" customHeight="1" x14ac:dyDescent="0.1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</row>
    <row r="117" spans="1:34" ht="14.25" customHeight="1" x14ac:dyDescent="0.1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</row>
    <row r="118" spans="1:34" ht="14.25" customHeight="1" x14ac:dyDescent="0.1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</row>
    <row r="119" spans="1:34" ht="14.25" customHeight="1" x14ac:dyDescent="0.1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</row>
    <row r="120" spans="1:34" ht="14.25" customHeight="1" x14ac:dyDescent="0.1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</row>
    <row r="121" spans="1:34" ht="14.25" customHeight="1" x14ac:dyDescent="0.1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</row>
    <row r="122" spans="1:34" ht="14.25" customHeight="1" x14ac:dyDescent="0.1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</row>
    <row r="123" spans="1:34" ht="14.25" customHeight="1" x14ac:dyDescent="0.1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</row>
    <row r="124" spans="1:34" ht="14.25" customHeight="1" x14ac:dyDescent="0.1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</row>
    <row r="125" spans="1:34" ht="14.25" customHeight="1" x14ac:dyDescent="0.1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</row>
    <row r="126" spans="1:34" ht="14.25" customHeight="1" x14ac:dyDescent="0.1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</row>
    <row r="127" spans="1:34" ht="14.25" customHeight="1" x14ac:dyDescent="0.1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</row>
    <row r="128" spans="1:34" ht="14.25" customHeight="1" x14ac:dyDescent="0.1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</row>
    <row r="129" spans="1:34" ht="14.25" customHeight="1" x14ac:dyDescent="0.1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</row>
    <row r="130" spans="1:34" ht="14.25" customHeight="1" x14ac:dyDescent="0.1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</row>
    <row r="131" spans="1:34" ht="14.25" customHeight="1" x14ac:dyDescent="0.1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</row>
    <row r="132" spans="1:34" ht="14.25" customHeight="1" x14ac:dyDescent="0.1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</row>
    <row r="133" spans="1:34" ht="14.25" customHeight="1" x14ac:dyDescent="0.1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</row>
    <row r="134" spans="1:34" ht="14.25" customHeight="1" x14ac:dyDescent="0.1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</row>
    <row r="135" spans="1:34" ht="14.25" customHeight="1" x14ac:dyDescent="0.1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</row>
    <row r="136" spans="1:34" ht="14.25" customHeight="1" x14ac:dyDescent="0.1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</row>
    <row r="137" spans="1:34" ht="14.25" customHeight="1" x14ac:dyDescent="0.1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</row>
    <row r="138" spans="1:34" ht="14.25" customHeight="1" x14ac:dyDescent="0.1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</row>
    <row r="139" spans="1:34" ht="14.25" customHeight="1" x14ac:dyDescent="0.1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</row>
    <row r="140" spans="1:34" ht="14.25" customHeight="1" x14ac:dyDescent="0.1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</row>
    <row r="141" spans="1:34" ht="14.25" customHeight="1" x14ac:dyDescent="0.1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</row>
    <row r="142" spans="1:34" ht="14.25" customHeight="1" x14ac:dyDescent="0.1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</row>
    <row r="143" spans="1:34" ht="14.25" customHeight="1" x14ac:dyDescent="0.1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</row>
    <row r="144" spans="1:34" ht="14.25" customHeight="1" x14ac:dyDescent="0.1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</row>
    <row r="145" spans="1:34" ht="14.25" customHeight="1" x14ac:dyDescent="0.1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</row>
    <row r="146" spans="1:34" ht="14.25" customHeight="1" x14ac:dyDescent="0.1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</row>
    <row r="147" spans="1:34" ht="14.25" customHeight="1" x14ac:dyDescent="0.1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</row>
    <row r="148" spans="1:34" ht="14.25" customHeight="1" x14ac:dyDescent="0.1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</row>
    <row r="149" spans="1:34" ht="14.25" customHeight="1" x14ac:dyDescent="0.1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</row>
    <row r="150" spans="1:34" ht="14.25" customHeight="1" x14ac:dyDescent="0.1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</row>
    <row r="151" spans="1:34" ht="14.25" customHeight="1" x14ac:dyDescent="0.1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</row>
    <row r="152" spans="1:34" ht="14.25" customHeight="1" x14ac:dyDescent="0.1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</row>
    <row r="153" spans="1:34" ht="14.25" customHeight="1" x14ac:dyDescent="0.1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</row>
    <row r="154" spans="1:34" ht="14.25" customHeight="1" x14ac:dyDescent="0.1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</row>
    <row r="155" spans="1:34" ht="14.25" customHeight="1" x14ac:dyDescent="0.1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</row>
    <row r="156" spans="1:34" ht="14.25" customHeight="1" x14ac:dyDescent="0.1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</row>
    <row r="157" spans="1:34" ht="14.25" customHeight="1" x14ac:dyDescent="0.1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</row>
    <row r="158" spans="1:34" ht="14.25" customHeight="1" x14ac:dyDescent="0.1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</row>
    <row r="159" spans="1:34" ht="14.25" customHeight="1" x14ac:dyDescent="0.1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</row>
    <row r="160" spans="1:34" ht="14.25" customHeight="1" x14ac:dyDescent="0.1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</row>
    <row r="161" spans="1:34" ht="14.25" customHeight="1" x14ac:dyDescent="0.1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</row>
    <row r="162" spans="1:34" ht="14.25" customHeight="1" x14ac:dyDescent="0.1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</row>
    <row r="163" spans="1:34" ht="14.25" customHeight="1" x14ac:dyDescent="0.1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</row>
    <row r="164" spans="1:34" ht="14.25" customHeight="1" x14ac:dyDescent="0.1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</row>
    <row r="165" spans="1:34" ht="14.25" customHeight="1" x14ac:dyDescent="0.1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</row>
    <row r="166" spans="1:34" ht="14.25" customHeight="1" x14ac:dyDescent="0.1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</row>
    <row r="167" spans="1:34" ht="14.25" customHeight="1" x14ac:dyDescent="0.1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</row>
    <row r="168" spans="1:34" ht="14.25" customHeight="1" x14ac:dyDescent="0.1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</row>
    <row r="169" spans="1:34" ht="14.25" customHeight="1" x14ac:dyDescent="0.1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</row>
    <row r="170" spans="1:34" ht="14.25" customHeight="1" x14ac:dyDescent="0.1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</row>
    <row r="171" spans="1:34" ht="14.25" customHeight="1" x14ac:dyDescent="0.1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</row>
    <row r="172" spans="1:34" ht="14.25" customHeight="1" x14ac:dyDescent="0.1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</row>
    <row r="173" spans="1:34" ht="14.25" customHeight="1" x14ac:dyDescent="0.1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</row>
    <row r="174" spans="1:34" ht="14.25" customHeight="1" x14ac:dyDescent="0.1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</row>
    <row r="175" spans="1:34" ht="14.25" customHeight="1" x14ac:dyDescent="0.1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</row>
    <row r="176" spans="1:34" ht="14.25" customHeight="1" x14ac:dyDescent="0.1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</row>
    <row r="177" spans="1:34" ht="14.25" customHeight="1" x14ac:dyDescent="0.1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</row>
    <row r="178" spans="1:34" ht="14.25" customHeight="1" x14ac:dyDescent="0.1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</row>
    <row r="179" spans="1:34" ht="14.25" customHeight="1" x14ac:dyDescent="0.1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</row>
    <row r="180" spans="1:34" ht="14.25" customHeight="1" x14ac:dyDescent="0.1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</row>
    <row r="181" spans="1:34" ht="14.25" customHeight="1" x14ac:dyDescent="0.1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</row>
    <row r="182" spans="1:34" ht="14.25" customHeight="1" x14ac:dyDescent="0.1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</row>
    <row r="183" spans="1:34" ht="14.25" customHeight="1" x14ac:dyDescent="0.1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</row>
    <row r="184" spans="1:34" ht="14.25" customHeight="1" x14ac:dyDescent="0.1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</row>
    <row r="185" spans="1:34" ht="14.25" customHeight="1" x14ac:dyDescent="0.1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</row>
    <row r="186" spans="1:34" ht="14.25" customHeight="1" x14ac:dyDescent="0.1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</row>
    <row r="187" spans="1:34" ht="14.25" customHeight="1" x14ac:dyDescent="0.1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</row>
    <row r="188" spans="1:34" ht="14.25" customHeight="1" x14ac:dyDescent="0.1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</row>
    <row r="189" spans="1:34" ht="14.25" customHeight="1" x14ac:dyDescent="0.1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</row>
    <row r="190" spans="1:34" ht="14.25" customHeight="1" x14ac:dyDescent="0.1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</row>
    <row r="191" spans="1:34" ht="14.25" customHeight="1" x14ac:dyDescent="0.1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</row>
    <row r="192" spans="1:34" ht="14.25" customHeight="1" x14ac:dyDescent="0.1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</row>
    <row r="193" spans="1:34" ht="14.25" customHeight="1" x14ac:dyDescent="0.1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</row>
    <row r="194" spans="1:34" ht="14.25" customHeight="1" x14ac:dyDescent="0.1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</row>
    <row r="195" spans="1:34" ht="14.25" customHeight="1" x14ac:dyDescent="0.1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</row>
    <row r="196" spans="1:34" ht="14.25" customHeight="1" x14ac:dyDescent="0.1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</row>
    <row r="197" spans="1:34" ht="14.25" customHeight="1" x14ac:dyDescent="0.1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</row>
    <row r="198" spans="1:34" ht="14.25" customHeight="1" x14ac:dyDescent="0.1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</row>
    <row r="199" spans="1:34" ht="14.25" customHeight="1" x14ac:dyDescent="0.1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</row>
    <row r="200" spans="1:34" ht="14.25" customHeight="1" x14ac:dyDescent="0.1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</row>
    <row r="201" spans="1:34" ht="14.25" customHeight="1" x14ac:dyDescent="0.1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</row>
    <row r="202" spans="1:34" ht="14.25" customHeight="1" x14ac:dyDescent="0.1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</row>
    <row r="203" spans="1:34" ht="14.25" customHeight="1" x14ac:dyDescent="0.1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</row>
    <row r="204" spans="1:34" ht="14.25" customHeight="1" x14ac:dyDescent="0.1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</row>
    <row r="205" spans="1:34" ht="14.25" customHeight="1" x14ac:dyDescent="0.1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</row>
    <row r="206" spans="1:34" ht="14.25" customHeight="1" x14ac:dyDescent="0.1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</row>
    <row r="207" spans="1:34" ht="14.25" customHeight="1" x14ac:dyDescent="0.1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</row>
    <row r="208" spans="1:34" ht="14.25" customHeight="1" x14ac:dyDescent="0.1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</row>
    <row r="209" spans="1:34" ht="14.25" customHeight="1" x14ac:dyDescent="0.1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</row>
    <row r="210" spans="1:34" ht="14.25" customHeight="1" x14ac:dyDescent="0.1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</row>
    <row r="211" spans="1:34" ht="14.25" customHeight="1" x14ac:dyDescent="0.1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</row>
    <row r="212" spans="1:34" ht="14.25" customHeight="1" x14ac:dyDescent="0.1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</row>
    <row r="213" spans="1:34" ht="14.25" customHeight="1" x14ac:dyDescent="0.1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</row>
    <row r="214" spans="1:34" ht="14.25" customHeight="1" x14ac:dyDescent="0.1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</row>
    <row r="215" spans="1:34" ht="14.25" customHeight="1" x14ac:dyDescent="0.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</row>
    <row r="216" spans="1:34" ht="14.25" customHeight="1" x14ac:dyDescent="0.1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</row>
    <row r="217" spans="1:34" ht="14.25" customHeight="1" x14ac:dyDescent="0.1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</row>
    <row r="218" spans="1:34" ht="14.25" customHeight="1" x14ac:dyDescent="0.1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</row>
    <row r="219" spans="1:34" ht="14.25" customHeight="1" x14ac:dyDescent="0.1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</row>
    <row r="220" spans="1:34" ht="14.25" customHeight="1" x14ac:dyDescent="0.1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</row>
    <row r="221" spans="1:34" ht="14.25" customHeight="1" x14ac:dyDescent="0.1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</row>
    <row r="222" spans="1:34" ht="14.25" customHeight="1" x14ac:dyDescent="0.1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</row>
    <row r="223" spans="1:34" ht="14.25" customHeight="1" x14ac:dyDescent="0.1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</row>
    <row r="224" spans="1:34" ht="14.25" customHeight="1" x14ac:dyDescent="0.1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</row>
    <row r="225" spans="1:34" ht="14.25" customHeight="1" x14ac:dyDescent="0.1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</row>
    <row r="226" spans="1:34" ht="14.25" customHeight="1" x14ac:dyDescent="0.1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</row>
    <row r="227" spans="1:34" ht="14.25" customHeight="1" x14ac:dyDescent="0.1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</row>
    <row r="228" spans="1:34" ht="14.25" customHeight="1" x14ac:dyDescent="0.1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</row>
    <row r="229" spans="1:34" ht="14.25" customHeight="1" x14ac:dyDescent="0.1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</row>
    <row r="230" spans="1:34" ht="14.25" customHeight="1" x14ac:dyDescent="0.1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</row>
    <row r="231" spans="1:34" ht="15.75" customHeight="1" x14ac:dyDescent="0.15"/>
    <row r="232" spans="1:34" ht="15.75" customHeight="1" x14ac:dyDescent="0.15"/>
    <row r="233" spans="1:34" ht="15.75" customHeight="1" x14ac:dyDescent="0.15"/>
    <row r="234" spans="1:34" ht="15.75" customHeight="1" x14ac:dyDescent="0.15"/>
    <row r="235" spans="1:34" ht="15.75" customHeight="1" x14ac:dyDescent="0.15"/>
    <row r="236" spans="1:34" ht="15.75" customHeight="1" x14ac:dyDescent="0.15"/>
    <row r="237" spans="1:34" ht="15.75" customHeight="1" x14ac:dyDescent="0.15"/>
    <row r="238" spans="1:34" ht="15.75" customHeight="1" x14ac:dyDescent="0.15"/>
    <row r="239" spans="1:34" ht="15.75" customHeight="1" x14ac:dyDescent="0.15"/>
    <row r="240" spans="1:34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1">
    <mergeCell ref="B29:AH29"/>
  </mergeCells>
  <conditionalFormatting sqref="A1 H1 U1 AH1 A2:AH1000">
    <cfRule type="expression" dxfId="17" priority="1">
      <formula>_xludf.isformula(A1:Z1000)</formula>
    </cfRule>
  </conditionalFormatting>
  <conditionalFormatting sqref="I1:T1">
    <cfRule type="expression" dxfId="16" priority="2">
      <formula>_xludf.isformula(I1:AH1000)</formula>
    </cfRule>
  </conditionalFormatting>
  <conditionalFormatting sqref="V1:AG1">
    <cfRule type="expression" dxfId="15" priority="3">
      <formula>_xludf.isformula(V1:AU1000)</formula>
    </cfRule>
  </conditionalFormatting>
  <conditionalFormatting sqref="B1:G1">
    <cfRule type="expression" dxfId="14" priority="4">
      <formula>_xludf.isformula(B1:AA1000)</formula>
    </cfRule>
  </conditionalFormatting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1000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ColWidth="12.6640625" defaultRowHeight="15" customHeight="1" outlineLevelRow="1" outlineLevelCol="1" x14ac:dyDescent="0.15"/>
  <cols>
    <col min="1" max="1" width="38" customWidth="1"/>
    <col min="2" max="7" width="9.33203125" customWidth="1"/>
    <col min="8" max="8" width="10.33203125" customWidth="1"/>
    <col min="9" max="10" width="9.33203125" hidden="1" customWidth="1" outlineLevel="1"/>
    <col min="11" max="11" width="10.1640625" hidden="1" customWidth="1" outlineLevel="1"/>
    <col min="12" max="16" width="9.33203125" hidden="1" customWidth="1" outlineLevel="1"/>
    <col min="17" max="20" width="11.1640625" hidden="1" customWidth="1" outlineLevel="1"/>
    <col min="21" max="21" width="11" customWidth="1"/>
    <col min="22" max="33" width="11.1640625" hidden="1" customWidth="1" outlineLevel="1"/>
    <col min="34" max="34" width="11" customWidth="1"/>
    <col min="35" max="36" width="10" customWidth="1"/>
  </cols>
  <sheetData>
    <row r="1" spans="1:36" ht="30" customHeight="1" x14ac:dyDescent="0.15">
      <c r="A1" s="1" t="s">
        <v>8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2" t="s">
        <v>10</v>
      </c>
      <c r="J1" s="2" t="s">
        <v>11</v>
      </c>
      <c r="K1" s="2" t="s">
        <v>12</v>
      </c>
      <c r="L1" s="2" t="s">
        <v>13</v>
      </c>
      <c r="M1" s="2" t="s">
        <v>14</v>
      </c>
      <c r="N1" s="2" t="s">
        <v>15</v>
      </c>
      <c r="O1" s="2" t="s">
        <v>1</v>
      </c>
      <c r="P1" s="2" t="s">
        <v>2</v>
      </c>
      <c r="Q1" s="2" t="s">
        <v>3</v>
      </c>
      <c r="R1" s="2" t="s">
        <v>4</v>
      </c>
      <c r="S1" s="2" t="s">
        <v>5</v>
      </c>
      <c r="T1" s="3" t="s">
        <v>6</v>
      </c>
      <c r="U1" s="4" t="s">
        <v>16</v>
      </c>
      <c r="V1" s="2" t="s">
        <v>10</v>
      </c>
      <c r="W1" s="2" t="s">
        <v>11</v>
      </c>
      <c r="X1" s="2" t="s">
        <v>12</v>
      </c>
      <c r="Y1" s="2" t="s">
        <v>13</v>
      </c>
      <c r="Z1" s="2" t="s">
        <v>14</v>
      </c>
      <c r="AA1" s="2" t="s">
        <v>15</v>
      </c>
      <c r="AB1" s="2" t="s">
        <v>1</v>
      </c>
      <c r="AC1" s="2" t="s">
        <v>2</v>
      </c>
      <c r="AD1" s="2" t="s">
        <v>3</v>
      </c>
      <c r="AE1" s="2" t="s">
        <v>4</v>
      </c>
      <c r="AF1" s="2" t="s">
        <v>5</v>
      </c>
      <c r="AG1" s="3" t="s">
        <v>6</v>
      </c>
      <c r="AH1" s="4" t="s">
        <v>17</v>
      </c>
      <c r="AI1" s="9"/>
      <c r="AJ1" s="9"/>
    </row>
    <row r="2" spans="1:36" ht="2.25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9"/>
      <c r="AJ2" s="9"/>
    </row>
    <row r="3" spans="1:36" ht="14.25" hidden="1" customHeight="1" outlineLevel="1" x14ac:dyDescent="0.15">
      <c r="A3" s="6" t="s">
        <v>18</v>
      </c>
      <c r="B3" s="7">
        <v>31</v>
      </c>
      <c r="C3" s="7">
        <v>31</v>
      </c>
      <c r="D3" s="7">
        <v>30</v>
      </c>
      <c r="E3" s="7">
        <v>31</v>
      </c>
      <c r="F3" s="7">
        <v>30</v>
      </c>
      <c r="G3" s="7">
        <v>31</v>
      </c>
      <c r="H3" s="8">
        <f>AVERAGE(B3:G3)</f>
        <v>30.666666666666668</v>
      </c>
      <c r="I3" s="7">
        <v>31</v>
      </c>
      <c r="J3" s="7">
        <v>28</v>
      </c>
      <c r="K3" s="7">
        <v>31</v>
      </c>
      <c r="L3" s="7">
        <v>30</v>
      </c>
      <c r="M3" s="7">
        <v>31</v>
      </c>
      <c r="N3" s="7">
        <v>29.8</v>
      </c>
      <c r="O3" s="7">
        <v>31</v>
      </c>
      <c r="P3" s="7">
        <v>31</v>
      </c>
      <c r="Q3" s="7">
        <v>30</v>
      </c>
      <c r="R3" s="7">
        <v>31</v>
      </c>
      <c r="S3" s="7">
        <v>30</v>
      </c>
      <c r="T3" s="7">
        <v>31</v>
      </c>
      <c r="U3" s="8">
        <f>AVERAGE(O3:T3)</f>
        <v>30.666666666666668</v>
      </c>
      <c r="V3" s="7">
        <v>30</v>
      </c>
      <c r="W3" s="7">
        <v>29</v>
      </c>
      <c r="X3" s="7">
        <v>31</v>
      </c>
      <c r="Y3" s="7">
        <v>28</v>
      </c>
      <c r="Z3" s="7">
        <v>31</v>
      </c>
      <c r="AA3" s="7">
        <v>30</v>
      </c>
      <c r="AB3" s="7">
        <v>31</v>
      </c>
      <c r="AC3" s="7">
        <v>30</v>
      </c>
      <c r="AD3" s="7">
        <v>31</v>
      </c>
      <c r="AE3" s="7">
        <v>31</v>
      </c>
      <c r="AF3" s="7">
        <v>30</v>
      </c>
      <c r="AG3" s="7">
        <v>31</v>
      </c>
      <c r="AH3" s="8">
        <f>AVERAGE(AB3:AG3)</f>
        <v>30.666666666666668</v>
      </c>
      <c r="AI3" s="9"/>
      <c r="AJ3" s="9"/>
    </row>
    <row r="4" spans="1:36" ht="18.75" customHeight="1" collapsed="1" x14ac:dyDescent="0.15">
      <c r="A4" s="10" t="s">
        <v>20</v>
      </c>
      <c r="B4" s="11"/>
      <c r="C4" s="11"/>
      <c r="D4" s="11"/>
      <c r="E4" s="11"/>
      <c r="F4" s="11"/>
      <c r="G4" s="11"/>
      <c r="H4" s="12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2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2"/>
      <c r="AI4" s="9"/>
      <c r="AJ4" s="9"/>
    </row>
    <row r="5" spans="1:36" ht="14.25" customHeight="1" x14ac:dyDescent="0.15">
      <c r="A5" s="14" t="s">
        <v>21</v>
      </c>
      <c r="B5" s="16">
        <v>0</v>
      </c>
      <c r="C5" s="16">
        <v>1E-3</v>
      </c>
      <c r="D5" s="16">
        <v>2E-3</v>
      </c>
      <c r="E5" s="16">
        <v>3.0000000000000001E-3</v>
      </c>
      <c r="F5" s="16">
        <v>4.0000000000000001E-3</v>
      </c>
      <c r="G5" s="16">
        <v>5.0000000000000001E-3</v>
      </c>
      <c r="H5" s="18">
        <f t="shared" ref="H5:H6" si="0">AVERAGE(B5:G5)</f>
        <v>2.5000000000000001E-3</v>
      </c>
      <c r="I5" s="16">
        <v>6.0000000000000001E-3</v>
      </c>
      <c r="J5" s="16">
        <v>7.0000000000000001E-3</v>
      </c>
      <c r="K5" s="16">
        <v>8.0000000000000002E-3</v>
      </c>
      <c r="L5" s="16">
        <v>8.9999999999999993E-3</v>
      </c>
      <c r="M5" s="16">
        <v>0.01</v>
      </c>
      <c r="N5" s="16">
        <v>1.0999999999999999E-2</v>
      </c>
      <c r="O5" s="16">
        <v>1.2E-2</v>
      </c>
      <c r="P5" s="16">
        <v>1.2999999999999999E-2</v>
      </c>
      <c r="Q5" s="16">
        <v>1.4E-2</v>
      </c>
      <c r="R5" s="16">
        <v>1.4999999999999999E-2</v>
      </c>
      <c r="S5" s="16">
        <v>1.6E-2</v>
      </c>
      <c r="T5" s="16">
        <v>1.7000000000000001E-2</v>
      </c>
      <c r="U5" s="18">
        <f t="shared" ref="U5:U6" si="1">AVERAGE(I5:T5)</f>
        <v>1.1500000000000002E-2</v>
      </c>
      <c r="V5" s="16">
        <v>1.7999999999999999E-2</v>
      </c>
      <c r="W5" s="16">
        <v>1.9E-2</v>
      </c>
      <c r="X5" s="16">
        <v>0.02</v>
      </c>
      <c r="Y5" s="16">
        <v>2.1000000000000001E-2</v>
      </c>
      <c r="Z5" s="16">
        <v>2.1999999999999999E-2</v>
      </c>
      <c r="AA5" s="16">
        <v>2.3E-2</v>
      </c>
      <c r="AB5" s="16">
        <v>2.4E-2</v>
      </c>
      <c r="AC5" s="16">
        <v>2.5000000000000001E-2</v>
      </c>
      <c r="AD5" s="16">
        <v>2.5999999999999999E-2</v>
      </c>
      <c r="AE5" s="16">
        <v>2.7E-2</v>
      </c>
      <c r="AF5" s="16">
        <v>2.8000000000000001E-2</v>
      </c>
      <c r="AG5" s="16">
        <v>2.9000000000000001E-2</v>
      </c>
      <c r="AH5" s="18">
        <f t="shared" ref="AH5:AH6" si="2">AVERAGE(V5:AG5)</f>
        <v>2.3500000000000004E-2</v>
      </c>
      <c r="AI5" s="20"/>
      <c r="AJ5" s="20"/>
    </row>
    <row r="6" spans="1:36" ht="14.25" customHeight="1" x14ac:dyDescent="0.15">
      <c r="A6" s="14" t="s">
        <v>23</v>
      </c>
      <c r="B6" s="16">
        <v>1.4999999999999999E-2</v>
      </c>
      <c r="C6" s="16">
        <v>1.4999999999999999E-2</v>
      </c>
      <c r="D6" s="16">
        <v>1.6E-2</v>
      </c>
      <c r="E6" s="16">
        <v>1.6E-2</v>
      </c>
      <c r="F6" s="16">
        <v>1.6E-2</v>
      </c>
      <c r="G6" s="16">
        <v>1.6E-2</v>
      </c>
      <c r="H6" s="18">
        <f t="shared" si="0"/>
        <v>1.5666666666666666E-2</v>
      </c>
      <c r="I6" s="16">
        <v>1.7000000000000001E-2</v>
      </c>
      <c r="J6" s="16">
        <v>1.7000000000000001E-2</v>
      </c>
      <c r="K6" s="16">
        <v>1.7999999999999999E-2</v>
      </c>
      <c r="L6" s="16">
        <v>1.7999999999999999E-2</v>
      </c>
      <c r="M6" s="16">
        <v>1.7999999999999999E-2</v>
      </c>
      <c r="N6" s="16">
        <v>0.02</v>
      </c>
      <c r="O6" s="16">
        <v>0.02</v>
      </c>
      <c r="P6" s="16">
        <v>0.02</v>
      </c>
      <c r="Q6" s="16">
        <v>0.02</v>
      </c>
      <c r="R6" s="16">
        <v>0.02</v>
      </c>
      <c r="S6" s="16">
        <v>0.02</v>
      </c>
      <c r="T6" s="16">
        <v>0.02</v>
      </c>
      <c r="U6" s="18">
        <f t="shared" si="1"/>
        <v>1.8999999999999996E-2</v>
      </c>
      <c r="V6" s="16">
        <v>0.02</v>
      </c>
      <c r="W6" s="16">
        <v>0.02</v>
      </c>
      <c r="X6" s="16">
        <v>0.02</v>
      </c>
      <c r="Y6" s="16">
        <v>0.02</v>
      </c>
      <c r="Z6" s="16">
        <v>0.02</v>
      </c>
      <c r="AA6" s="16">
        <v>0.02</v>
      </c>
      <c r="AB6" s="16">
        <v>0.02</v>
      </c>
      <c r="AC6" s="16">
        <v>0.02</v>
      </c>
      <c r="AD6" s="16">
        <v>0.02</v>
      </c>
      <c r="AE6" s="16">
        <v>0.02</v>
      </c>
      <c r="AF6" s="16">
        <v>0.02</v>
      </c>
      <c r="AG6" s="16">
        <v>0.02</v>
      </c>
      <c r="AH6" s="18">
        <f t="shared" si="2"/>
        <v>1.9999999999999997E-2</v>
      </c>
      <c r="AI6" s="9"/>
      <c r="AJ6" s="9"/>
    </row>
    <row r="7" spans="1:36" ht="14.25" customHeight="1" x14ac:dyDescent="0.15">
      <c r="A7" s="25" t="s">
        <v>26</v>
      </c>
      <c r="B7" s="27">
        <f>(Facturación!B24*(1-B5))/B6</f>
        <v>4133.3333333333339</v>
      </c>
      <c r="C7" s="27">
        <f>(Facturación!C24*(1-C5))/C6</f>
        <v>8258.4000000000015</v>
      </c>
      <c r="D7" s="27">
        <f>(Facturación!D24*(1-D5))/D6</f>
        <v>13098.75</v>
      </c>
      <c r="E7" s="27">
        <f>(Facturación!E24*(1-E5))/E6</f>
        <v>19316.875</v>
      </c>
      <c r="F7" s="27">
        <f>(Facturación!F24*(1-F5))/F6</f>
        <v>24277.5</v>
      </c>
      <c r="G7" s="27">
        <f>(Facturación!G24*(1-G5))/G6</f>
        <v>30845</v>
      </c>
      <c r="H7" s="28">
        <f>(Facturación!H24*(1-H5))/H6</f>
        <v>60423.031914893625</v>
      </c>
      <c r="I7" s="27">
        <f>(Facturación!I24*(1-I5))/I6</f>
        <v>36251.76470588235</v>
      </c>
      <c r="J7" s="27">
        <f>(Facturación!J24*(1-J5))/J6</f>
        <v>39252.705882352944</v>
      </c>
      <c r="K7" s="27">
        <f>(Facturación!K24*(1-K5))/K6</f>
        <v>47836.444444444453</v>
      </c>
      <c r="L7" s="27">
        <f>(Facturación!L24*(1-L5))/L6</f>
        <v>52853.333333333336</v>
      </c>
      <c r="M7" s="27">
        <f>(Facturación!M24*(1-M5))/M6</f>
        <v>61380</v>
      </c>
      <c r="N7" s="27">
        <f>(Facturación!N24*(1-N5))/N6</f>
        <v>58944.399999999994</v>
      </c>
      <c r="O7" s="27">
        <f>(Facturación!O24*(1-O5))/O6</f>
        <v>67381.600000000006</v>
      </c>
      <c r="P7" s="27">
        <f>(Facturación!P24*(1-P5))/P6</f>
        <v>73432.800000000003</v>
      </c>
      <c r="Q7" s="27">
        <f>(Facturación!Q24*(1-Q5))/Q6</f>
        <v>76908</v>
      </c>
      <c r="R7" s="27">
        <f>(Facturación!R24*(1-R5))/R6</f>
        <v>85498</v>
      </c>
      <c r="S7" s="27">
        <f>(Facturación!S24*(1-S5))/S6</f>
        <v>87084</v>
      </c>
      <c r="T7" s="27">
        <f>(Facturación!T24*(1-T5))/T6</f>
        <v>94466.3</v>
      </c>
      <c r="U7" s="28">
        <f>(Facturación!U24*(1-U5))/U6</f>
        <v>794337.7894736845</v>
      </c>
      <c r="V7" s="27">
        <f>(Facturación!V24*(1-V5))/V6</f>
        <v>97218</v>
      </c>
      <c r="W7" s="27">
        <f>(Facturación!W24*(1-W5))/W6</f>
        <v>96726.599999999991</v>
      </c>
      <c r="X7" s="27">
        <f>(Facturación!X24*(1-X5))/X6</f>
        <v>106330</v>
      </c>
      <c r="Y7" s="27">
        <f>(Facturación!Y24*(1-Y5))/Y6</f>
        <v>95942</v>
      </c>
      <c r="Z7" s="27">
        <f>(Facturación!Z24*(1-Z5))/Z6</f>
        <v>106112.99999999999</v>
      </c>
      <c r="AA7" s="27">
        <f>(Facturación!AA24*(1-AA5))/AA6</f>
        <v>102584.99999999999</v>
      </c>
      <c r="AB7" s="27">
        <f>(Facturación!AB24*(1-AB5))/AB6</f>
        <v>105896</v>
      </c>
      <c r="AC7" s="27">
        <f>(Facturación!AC24*(1-AC5))/AC6</f>
        <v>102375</v>
      </c>
      <c r="AD7" s="27">
        <f>(Facturación!AD24*(1-AD5))/AD6</f>
        <v>105679</v>
      </c>
      <c r="AE7" s="27">
        <f>(Facturación!AE24*(1-AE5))/AE6</f>
        <v>105570.49999999999</v>
      </c>
      <c r="AF7" s="27">
        <f>(Facturación!AF24*(1-AF5))/AF6</f>
        <v>102060</v>
      </c>
      <c r="AG7" s="27">
        <f>(Facturación!AG24*(1-AG5))/AG6</f>
        <v>105353.5</v>
      </c>
      <c r="AH7" s="28">
        <f>(Facturación!AH24*(1-AH5))/AH6</f>
        <v>1231952.4000000004</v>
      </c>
      <c r="AI7" s="9"/>
      <c r="AJ7" s="9"/>
    </row>
    <row r="8" spans="1:36" ht="4.5" customHeight="1" x14ac:dyDescent="0.15">
      <c r="A8" s="6"/>
      <c r="B8" s="7"/>
      <c r="C8" s="7"/>
      <c r="D8" s="7"/>
      <c r="E8" s="7"/>
      <c r="F8" s="7"/>
      <c r="G8" s="7"/>
      <c r="H8" s="8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8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8"/>
      <c r="AI8" s="9"/>
      <c r="AJ8" s="9"/>
    </row>
    <row r="9" spans="1:36" ht="14.25" customHeight="1" x14ac:dyDescent="0.15">
      <c r="A9" s="14" t="s">
        <v>31</v>
      </c>
      <c r="B9" s="37">
        <v>1</v>
      </c>
      <c r="C9" s="37">
        <v>1</v>
      </c>
      <c r="D9" s="37">
        <v>0.7</v>
      </c>
      <c r="E9" s="37">
        <v>0.75</v>
      </c>
      <c r="F9" s="37">
        <v>0.75</v>
      </c>
      <c r="G9" s="37">
        <v>0.8</v>
      </c>
      <c r="H9" s="40">
        <f t="shared" ref="H9:H13" si="3">AVERAGE(B9:G9)</f>
        <v>0.83333333333333337</v>
      </c>
      <c r="I9" s="37">
        <v>0.8</v>
      </c>
      <c r="J9" s="37">
        <v>0.85</v>
      </c>
      <c r="K9" s="37">
        <v>0.75</v>
      </c>
      <c r="L9" s="37">
        <v>0.75</v>
      </c>
      <c r="M9" s="37">
        <v>0.75</v>
      </c>
      <c r="N9" s="37">
        <v>0.7</v>
      </c>
      <c r="O9" s="37">
        <v>0.7</v>
      </c>
      <c r="P9" s="37">
        <v>0.7</v>
      </c>
      <c r="Q9" s="37">
        <v>0.6</v>
      </c>
      <c r="R9" s="37">
        <v>0.6</v>
      </c>
      <c r="S9" s="37">
        <v>0.6</v>
      </c>
      <c r="T9" s="37">
        <v>0.6</v>
      </c>
      <c r="U9" s="40">
        <f t="shared" ref="U9:U13" si="4">AVERAGE(I9:T9)</f>
        <v>0.69999999999999984</v>
      </c>
      <c r="V9" s="37">
        <v>0.6</v>
      </c>
      <c r="W9" s="37">
        <v>0.6</v>
      </c>
      <c r="X9" s="37">
        <v>0.6</v>
      </c>
      <c r="Y9" s="37">
        <v>0.6</v>
      </c>
      <c r="Z9" s="37">
        <v>0.6</v>
      </c>
      <c r="AA9" s="37">
        <v>0.55000000000000004</v>
      </c>
      <c r="AB9" s="37">
        <v>0.55000000000000004</v>
      </c>
      <c r="AC9" s="37">
        <v>0.55000000000000004</v>
      </c>
      <c r="AD9" s="37">
        <v>0.55000000000000004</v>
      </c>
      <c r="AE9" s="37">
        <v>0.55000000000000004</v>
      </c>
      <c r="AF9" s="37">
        <v>0.55000000000000004</v>
      </c>
      <c r="AG9" s="37">
        <v>0.55000000000000004</v>
      </c>
      <c r="AH9" s="40">
        <f t="shared" ref="AH9:AH13" si="5">AVERAGE(V9:AG9)</f>
        <v>0.57083333333333319</v>
      </c>
      <c r="AI9" s="9"/>
      <c r="AJ9" s="9"/>
    </row>
    <row r="10" spans="1:36" ht="14.25" customHeight="1" x14ac:dyDescent="0.15">
      <c r="A10" s="14" t="s">
        <v>33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40">
        <f t="shared" si="3"/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0.05</v>
      </c>
      <c r="O10" s="37">
        <v>0.05</v>
      </c>
      <c r="P10" s="37">
        <v>0.05</v>
      </c>
      <c r="Q10" s="37">
        <v>0.05</v>
      </c>
      <c r="R10" s="37">
        <v>0.05</v>
      </c>
      <c r="S10" s="37">
        <v>0.05</v>
      </c>
      <c r="T10" s="37">
        <v>0.05</v>
      </c>
      <c r="U10" s="40">
        <f t="shared" si="4"/>
        <v>2.9166666666666664E-2</v>
      </c>
      <c r="V10" s="37">
        <v>0.05</v>
      </c>
      <c r="W10" s="37">
        <v>0.05</v>
      </c>
      <c r="X10" s="37">
        <v>0.05</v>
      </c>
      <c r="Y10" s="37">
        <v>0.05</v>
      </c>
      <c r="Z10" s="37">
        <v>0.05</v>
      </c>
      <c r="AA10" s="37">
        <v>0.1</v>
      </c>
      <c r="AB10" s="37">
        <v>0.1</v>
      </c>
      <c r="AC10" s="37">
        <v>0.1</v>
      </c>
      <c r="AD10" s="37">
        <v>0.1</v>
      </c>
      <c r="AE10" s="37">
        <v>0.1</v>
      </c>
      <c r="AF10" s="37">
        <v>0.1</v>
      </c>
      <c r="AG10" s="37">
        <v>0.1</v>
      </c>
      <c r="AH10" s="40">
        <f t="shared" si="5"/>
        <v>7.9166666666666649E-2</v>
      </c>
      <c r="AI10" s="9"/>
      <c r="AJ10" s="9"/>
    </row>
    <row r="11" spans="1:36" ht="14.25" customHeight="1" x14ac:dyDescent="0.15">
      <c r="A11" s="14" t="s">
        <v>34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40">
        <f t="shared" si="3"/>
        <v>0</v>
      </c>
      <c r="I11" s="37">
        <v>0</v>
      </c>
      <c r="J11" s="37">
        <v>0</v>
      </c>
      <c r="K11" s="37">
        <v>0.05</v>
      </c>
      <c r="L11" s="37">
        <v>0.05</v>
      </c>
      <c r="M11" s="37">
        <v>0.05</v>
      </c>
      <c r="N11" s="37">
        <v>0.05</v>
      </c>
      <c r="O11" s="37">
        <v>0.05</v>
      </c>
      <c r="P11" s="37">
        <v>0.05</v>
      </c>
      <c r="Q11" s="37">
        <v>0.1</v>
      </c>
      <c r="R11" s="37">
        <v>0.1</v>
      </c>
      <c r="S11" s="37">
        <v>0.1</v>
      </c>
      <c r="T11" s="37">
        <v>0.1</v>
      </c>
      <c r="U11" s="40">
        <f t="shared" si="4"/>
        <v>5.8333333333333327E-2</v>
      </c>
      <c r="V11" s="37">
        <v>0.1</v>
      </c>
      <c r="W11" s="37">
        <v>0.1</v>
      </c>
      <c r="X11" s="37">
        <v>0.1</v>
      </c>
      <c r="Y11" s="37">
        <v>0.1</v>
      </c>
      <c r="Z11" s="37">
        <v>0.1</v>
      </c>
      <c r="AA11" s="37">
        <v>0.1</v>
      </c>
      <c r="AB11" s="37">
        <v>0.1</v>
      </c>
      <c r="AC11" s="37">
        <v>0.1</v>
      </c>
      <c r="AD11" s="37">
        <v>0.1</v>
      </c>
      <c r="AE11" s="37">
        <v>0.1</v>
      </c>
      <c r="AF11" s="37">
        <v>0.1</v>
      </c>
      <c r="AG11" s="37">
        <v>0.1</v>
      </c>
      <c r="AH11" s="40">
        <f t="shared" si="5"/>
        <v>9.9999999999999992E-2</v>
      </c>
      <c r="AI11" s="9"/>
      <c r="AJ11" s="9"/>
    </row>
    <row r="12" spans="1:36" ht="14.25" customHeight="1" x14ac:dyDescent="0.15">
      <c r="A12" s="14" t="s">
        <v>35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40">
        <f t="shared" si="3"/>
        <v>0</v>
      </c>
      <c r="I12" s="37">
        <v>0</v>
      </c>
      <c r="J12" s="37">
        <v>0</v>
      </c>
      <c r="K12" s="37">
        <v>0.05</v>
      </c>
      <c r="L12" s="37">
        <v>0.05</v>
      </c>
      <c r="M12" s="37">
        <v>0.05</v>
      </c>
      <c r="N12" s="37">
        <v>0.05</v>
      </c>
      <c r="O12" s="37">
        <v>0.05</v>
      </c>
      <c r="P12" s="37">
        <v>0.05</v>
      </c>
      <c r="Q12" s="37">
        <v>0.1</v>
      </c>
      <c r="R12" s="37">
        <v>0.1</v>
      </c>
      <c r="S12" s="37">
        <v>0.1</v>
      </c>
      <c r="T12" s="37">
        <v>0.1</v>
      </c>
      <c r="U12" s="40">
        <f t="shared" si="4"/>
        <v>5.8333333333333327E-2</v>
      </c>
      <c r="V12" s="37">
        <v>0.1</v>
      </c>
      <c r="W12" s="37">
        <v>0.1</v>
      </c>
      <c r="X12" s="37">
        <v>0.1</v>
      </c>
      <c r="Y12" s="37">
        <v>0.1</v>
      </c>
      <c r="Z12" s="37">
        <v>0.1</v>
      </c>
      <c r="AA12" s="37">
        <v>0.1</v>
      </c>
      <c r="AB12" s="37">
        <v>0.1</v>
      </c>
      <c r="AC12" s="37">
        <v>0.1</v>
      </c>
      <c r="AD12" s="37">
        <v>0.1</v>
      </c>
      <c r="AE12" s="37">
        <v>0.1</v>
      </c>
      <c r="AF12" s="37">
        <v>0.1</v>
      </c>
      <c r="AG12" s="37">
        <v>0.1</v>
      </c>
      <c r="AH12" s="40">
        <f t="shared" si="5"/>
        <v>9.9999999999999992E-2</v>
      </c>
      <c r="AI12" s="9"/>
      <c r="AJ12" s="9"/>
    </row>
    <row r="13" spans="1:36" ht="14.25" customHeight="1" x14ac:dyDescent="0.15">
      <c r="A13" s="42" t="s">
        <v>36</v>
      </c>
      <c r="B13" s="37">
        <v>0</v>
      </c>
      <c r="C13" s="37">
        <v>0</v>
      </c>
      <c r="D13" s="37">
        <v>0.3</v>
      </c>
      <c r="E13" s="37">
        <v>0.25</v>
      </c>
      <c r="F13" s="37">
        <v>0.2</v>
      </c>
      <c r="G13" s="37">
        <v>0.15</v>
      </c>
      <c r="H13" s="40">
        <f t="shared" si="3"/>
        <v>0.15</v>
      </c>
      <c r="I13" s="37">
        <v>0.1</v>
      </c>
      <c r="J13" s="37">
        <v>0.05</v>
      </c>
      <c r="K13" s="37">
        <v>0.05</v>
      </c>
      <c r="L13" s="37">
        <v>0.05</v>
      </c>
      <c r="M13" s="37">
        <v>0.05</v>
      </c>
      <c r="N13" s="37">
        <v>0.05</v>
      </c>
      <c r="O13" s="37">
        <v>0.05</v>
      </c>
      <c r="P13" s="37">
        <v>0.05</v>
      </c>
      <c r="Q13" s="37">
        <v>0.05</v>
      </c>
      <c r="R13" s="37">
        <v>0.05</v>
      </c>
      <c r="S13" s="37">
        <v>0.05</v>
      </c>
      <c r="T13" s="37">
        <v>0.05</v>
      </c>
      <c r="U13" s="40">
        <f t="shared" si="4"/>
        <v>5.4166666666666669E-2</v>
      </c>
      <c r="V13" s="37">
        <v>0.05</v>
      </c>
      <c r="W13" s="37">
        <v>0.05</v>
      </c>
      <c r="X13" s="37">
        <v>0.05</v>
      </c>
      <c r="Y13" s="37">
        <v>0.05</v>
      </c>
      <c r="Z13" s="37">
        <v>0.05</v>
      </c>
      <c r="AA13" s="37">
        <v>0.05</v>
      </c>
      <c r="AB13" s="37">
        <v>0.05</v>
      </c>
      <c r="AC13" s="37">
        <v>0.05</v>
      </c>
      <c r="AD13" s="37">
        <v>0.05</v>
      </c>
      <c r="AE13" s="37">
        <v>0.05</v>
      </c>
      <c r="AF13" s="37">
        <v>0.05</v>
      </c>
      <c r="AG13" s="37">
        <v>0.05</v>
      </c>
      <c r="AH13" s="40">
        <f t="shared" si="5"/>
        <v>4.9999999999999996E-2</v>
      </c>
      <c r="AI13" s="9"/>
      <c r="AJ13" s="9"/>
    </row>
    <row r="14" spans="1:36" ht="14.25" customHeight="1" x14ac:dyDescent="0.15">
      <c r="A14" s="14" t="s">
        <v>37</v>
      </c>
      <c r="B14" s="43">
        <f t="shared" ref="B14:AH14" si="6">1-SUM(B9:B13)</f>
        <v>0</v>
      </c>
      <c r="C14" s="43">
        <f t="shared" si="6"/>
        <v>0</v>
      </c>
      <c r="D14" s="43">
        <f t="shared" si="6"/>
        <v>0</v>
      </c>
      <c r="E14" s="43">
        <f t="shared" si="6"/>
        <v>0</v>
      </c>
      <c r="F14" s="43">
        <f t="shared" si="6"/>
        <v>5.0000000000000044E-2</v>
      </c>
      <c r="G14" s="43">
        <f t="shared" si="6"/>
        <v>4.9999999999999933E-2</v>
      </c>
      <c r="H14" s="40">
        <f t="shared" si="6"/>
        <v>1.6666666666666607E-2</v>
      </c>
      <c r="I14" s="43">
        <f t="shared" si="6"/>
        <v>9.9999999999999978E-2</v>
      </c>
      <c r="J14" s="43">
        <f t="shared" si="6"/>
        <v>9.9999999999999978E-2</v>
      </c>
      <c r="K14" s="43">
        <f t="shared" si="6"/>
        <v>9.9999999999999867E-2</v>
      </c>
      <c r="L14" s="43">
        <f t="shared" si="6"/>
        <v>9.9999999999999867E-2</v>
      </c>
      <c r="M14" s="43">
        <f t="shared" si="6"/>
        <v>9.9999999999999867E-2</v>
      </c>
      <c r="N14" s="43">
        <f t="shared" si="6"/>
        <v>9.9999999999999867E-2</v>
      </c>
      <c r="O14" s="43">
        <f t="shared" si="6"/>
        <v>9.9999999999999867E-2</v>
      </c>
      <c r="P14" s="43">
        <f t="shared" si="6"/>
        <v>9.9999999999999867E-2</v>
      </c>
      <c r="Q14" s="43">
        <f t="shared" si="6"/>
        <v>9.9999999999999978E-2</v>
      </c>
      <c r="R14" s="43">
        <f t="shared" si="6"/>
        <v>9.9999999999999978E-2</v>
      </c>
      <c r="S14" s="43">
        <f t="shared" si="6"/>
        <v>9.9999999999999978E-2</v>
      </c>
      <c r="T14" s="43">
        <f t="shared" si="6"/>
        <v>9.9999999999999978E-2</v>
      </c>
      <c r="U14" s="40">
        <f t="shared" si="6"/>
        <v>0.10000000000000009</v>
      </c>
      <c r="V14" s="43">
        <f t="shared" si="6"/>
        <v>9.9999999999999978E-2</v>
      </c>
      <c r="W14" s="43">
        <f t="shared" si="6"/>
        <v>9.9999999999999978E-2</v>
      </c>
      <c r="X14" s="43">
        <f t="shared" si="6"/>
        <v>9.9999999999999978E-2</v>
      </c>
      <c r="Y14" s="43">
        <f t="shared" si="6"/>
        <v>9.9999999999999978E-2</v>
      </c>
      <c r="Z14" s="43">
        <f t="shared" si="6"/>
        <v>9.9999999999999978E-2</v>
      </c>
      <c r="AA14" s="43">
        <f t="shared" si="6"/>
        <v>9.9999999999999978E-2</v>
      </c>
      <c r="AB14" s="43">
        <f t="shared" si="6"/>
        <v>9.9999999999999978E-2</v>
      </c>
      <c r="AC14" s="43">
        <f t="shared" si="6"/>
        <v>9.9999999999999978E-2</v>
      </c>
      <c r="AD14" s="43">
        <f t="shared" si="6"/>
        <v>9.9999999999999978E-2</v>
      </c>
      <c r="AE14" s="43">
        <f t="shared" si="6"/>
        <v>9.9999999999999978E-2</v>
      </c>
      <c r="AF14" s="43">
        <f t="shared" si="6"/>
        <v>9.9999999999999978E-2</v>
      </c>
      <c r="AG14" s="43">
        <f t="shared" si="6"/>
        <v>9.9999999999999978E-2</v>
      </c>
      <c r="AH14" s="40">
        <f t="shared" si="6"/>
        <v>0.1000000000000002</v>
      </c>
      <c r="AI14" s="9"/>
      <c r="AJ14" s="9"/>
    </row>
    <row r="15" spans="1:36" ht="14.25" customHeight="1" x14ac:dyDescent="0.15">
      <c r="A15" s="14"/>
      <c r="B15" s="43"/>
      <c r="C15" s="43"/>
      <c r="D15" s="43"/>
      <c r="E15" s="43"/>
      <c r="F15" s="43"/>
      <c r="G15" s="43"/>
      <c r="H15" s="40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0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0"/>
      <c r="AI15" s="9"/>
      <c r="AJ15" s="9"/>
    </row>
    <row r="16" spans="1:36" ht="18.75" customHeight="1" outlineLevel="1" x14ac:dyDescent="0.15">
      <c r="A16" s="44" t="s">
        <v>39</v>
      </c>
      <c r="B16" s="11"/>
      <c r="C16" s="11"/>
      <c r="D16" s="11"/>
      <c r="E16" s="11"/>
      <c r="F16" s="11"/>
      <c r="G16" s="11"/>
      <c r="H16" s="12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2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2"/>
      <c r="AI16" s="9"/>
      <c r="AJ16" s="9"/>
    </row>
    <row r="17" spans="1:36" ht="14.25" customHeight="1" outlineLevel="1" x14ac:dyDescent="0.15">
      <c r="A17" s="25" t="s">
        <v>40</v>
      </c>
      <c r="B17" s="45"/>
      <c r="C17" s="45"/>
      <c r="D17" s="45"/>
      <c r="E17" s="45"/>
      <c r="F17" s="45"/>
      <c r="G17" s="45"/>
      <c r="H17" s="46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6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6"/>
      <c r="AI17" s="9"/>
      <c r="AJ17" s="9"/>
    </row>
    <row r="18" spans="1:36" ht="14.25" customHeight="1" outlineLevel="1" x14ac:dyDescent="0.15">
      <c r="A18" s="42" t="s">
        <v>43</v>
      </c>
      <c r="B18" s="47">
        <f t="shared" ref="B18:AH18" si="7">B$7*B9</f>
        <v>4133.3333333333339</v>
      </c>
      <c r="C18" s="47">
        <f t="shared" si="7"/>
        <v>8258.4000000000015</v>
      </c>
      <c r="D18" s="47">
        <f t="shared" si="7"/>
        <v>9169.125</v>
      </c>
      <c r="E18" s="47">
        <f t="shared" si="7"/>
        <v>14487.65625</v>
      </c>
      <c r="F18" s="47">
        <f t="shared" si="7"/>
        <v>18208.125</v>
      </c>
      <c r="G18" s="47">
        <f t="shared" si="7"/>
        <v>24676</v>
      </c>
      <c r="H18" s="48">
        <f t="shared" si="7"/>
        <v>50352.52659574469</v>
      </c>
      <c r="I18" s="47">
        <f t="shared" si="7"/>
        <v>29001.411764705881</v>
      </c>
      <c r="J18" s="47">
        <f t="shared" si="7"/>
        <v>33364.800000000003</v>
      </c>
      <c r="K18" s="47">
        <f t="shared" si="7"/>
        <v>35877.333333333343</v>
      </c>
      <c r="L18" s="47">
        <f t="shared" si="7"/>
        <v>39640</v>
      </c>
      <c r="M18" s="47">
        <f t="shared" si="7"/>
        <v>46035</v>
      </c>
      <c r="N18" s="47">
        <f t="shared" si="7"/>
        <v>41261.079999999994</v>
      </c>
      <c r="O18" s="47">
        <f t="shared" si="7"/>
        <v>47167.12</v>
      </c>
      <c r="P18" s="47">
        <f t="shared" si="7"/>
        <v>51402.96</v>
      </c>
      <c r="Q18" s="47">
        <f t="shared" si="7"/>
        <v>46144.799999999996</v>
      </c>
      <c r="R18" s="47">
        <f t="shared" si="7"/>
        <v>51298.799999999996</v>
      </c>
      <c r="S18" s="47">
        <f t="shared" si="7"/>
        <v>52250.400000000001</v>
      </c>
      <c r="T18" s="47">
        <f t="shared" si="7"/>
        <v>56679.78</v>
      </c>
      <c r="U18" s="49">
        <f t="shared" si="7"/>
        <v>556036.45263157901</v>
      </c>
      <c r="V18" s="47">
        <f t="shared" si="7"/>
        <v>58330.799999999996</v>
      </c>
      <c r="W18" s="47">
        <f t="shared" si="7"/>
        <v>58035.959999999992</v>
      </c>
      <c r="X18" s="47">
        <f t="shared" si="7"/>
        <v>63798</v>
      </c>
      <c r="Y18" s="47">
        <f t="shared" si="7"/>
        <v>57565.2</v>
      </c>
      <c r="Z18" s="47">
        <f t="shared" si="7"/>
        <v>63667.799999999988</v>
      </c>
      <c r="AA18" s="47">
        <f t="shared" si="7"/>
        <v>56421.75</v>
      </c>
      <c r="AB18" s="47">
        <f t="shared" si="7"/>
        <v>58242.8</v>
      </c>
      <c r="AC18" s="47">
        <f t="shared" si="7"/>
        <v>56306.250000000007</v>
      </c>
      <c r="AD18" s="47">
        <f t="shared" si="7"/>
        <v>58123.450000000004</v>
      </c>
      <c r="AE18" s="47">
        <f t="shared" si="7"/>
        <v>58063.774999999994</v>
      </c>
      <c r="AF18" s="47">
        <f t="shared" si="7"/>
        <v>56133.000000000007</v>
      </c>
      <c r="AG18" s="47">
        <f t="shared" si="7"/>
        <v>57944.425000000003</v>
      </c>
      <c r="AH18" s="49">
        <f t="shared" si="7"/>
        <v>703239.495</v>
      </c>
      <c r="AI18" s="9"/>
      <c r="AJ18" s="9"/>
    </row>
    <row r="19" spans="1:36" ht="14.25" customHeight="1" outlineLevel="1" x14ac:dyDescent="0.15">
      <c r="A19" s="14" t="s">
        <v>46</v>
      </c>
      <c r="B19" s="50">
        <v>0.6</v>
      </c>
      <c r="C19" s="50">
        <v>0.6</v>
      </c>
      <c r="D19" s="50">
        <v>0.6</v>
      </c>
      <c r="E19" s="50">
        <v>0.6</v>
      </c>
      <c r="F19" s="50">
        <v>0.6</v>
      </c>
      <c r="G19" s="50">
        <v>0.6</v>
      </c>
      <c r="H19" s="48">
        <f>AVERAGE(B19:G19)</f>
        <v>0.6</v>
      </c>
      <c r="I19" s="50">
        <v>0.6</v>
      </c>
      <c r="J19" s="50">
        <v>0.6</v>
      </c>
      <c r="K19" s="50">
        <v>0.6</v>
      </c>
      <c r="L19" s="50">
        <v>0.6</v>
      </c>
      <c r="M19" s="50">
        <v>0.6</v>
      </c>
      <c r="N19" s="50">
        <v>0.6</v>
      </c>
      <c r="O19" s="50">
        <v>0.6</v>
      </c>
      <c r="P19" s="50">
        <v>0.6</v>
      </c>
      <c r="Q19" s="50">
        <v>0.6</v>
      </c>
      <c r="R19" s="50">
        <v>0.6</v>
      </c>
      <c r="S19" s="50">
        <v>0.6</v>
      </c>
      <c r="T19" s="50">
        <v>0.6</v>
      </c>
      <c r="U19" s="48">
        <f>AVERAGE(I19:T19)</f>
        <v>0.59999999999999987</v>
      </c>
      <c r="V19" s="50">
        <v>0.7</v>
      </c>
      <c r="W19" s="50">
        <v>0.7</v>
      </c>
      <c r="X19" s="50">
        <v>0.7</v>
      </c>
      <c r="Y19" s="50">
        <v>0.7</v>
      </c>
      <c r="Z19" s="50">
        <v>0.7</v>
      </c>
      <c r="AA19" s="50">
        <v>0.7</v>
      </c>
      <c r="AB19" s="50">
        <v>0.7</v>
      </c>
      <c r="AC19" s="50">
        <v>0.7</v>
      </c>
      <c r="AD19" s="50">
        <v>0.7</v>
      </c>
      <c r="AE19" s="50">
        <v>0.7</v>
      </c>
      <c r="AF19" s="50">
        <v>0.7</v>
      </c>
      <c r="AG19" s="50">
        <v>0.7</v>
      </c>
      <c r="AH19" s="48">
        <f>AVERAGE(V19:AG19)</f>
        <v>0.70000000000000007</v>
      </c>
      <c r="AI19" s="9"/>
      <c r="AJ19" s="9"/>
    </row>
    <row r="20" spans="1:36" ht="14.25" customHeight="1" outlineLevel="1" x14ac:dyDescent="0.15">
      <c r="A20" s="14" t="s">
        <v>52</v>
      </c>
      <c r="B20" s="31">
        <f t="shared" ref="B20:G20" si="8">B18*B19</f>
        <v>2480.0000000000005</v>
      </c>
      <c r="C20" s="31">
        <f t="shared" si="8"/>
        <v>4955.0400000000009</v>
      </c>
      <c r="D20" s="31">
        <f t="shared" si="8"/>
        <v>5501.4749999999995</v>
      </c>
      <c r="E20" s="31">
        <f t="shared" si="8"/>
        <v>8692.59375</v>
      </c>
      <c r="F20" s="31">
        <f t="shared" si="8"/>
        <v>10924.875</v>
      </c>
      <c r="G20" s="31">
        <f t="shared" si="8"/>
        <v>14805.599999999999</v>
      </c>
      <c r="H20" s="30">
        <f t="shared" ref="H20:H22" si="9">SUM(B20:G20)</f>
        <v>47359.583749999998</v>
      </c>
      <c r="I20" s="31">
        <f t="shared" ref="I20:T20" si="10">I18*I19</f>
        <v>17400.847058823529</v>
      </c>
      <c r="J20" s="31">
        <f t="shared" si="10"/>
        <v>20018.88</v>
      </c>
      <c r="K20" s="31">
        <f t="shared" si="10"/>
        <v>21526.400000000005</v>
      </c>
      <c r="L20" s="31">
        <f t="shared" si="10"/>
        <v>23784</v>
      </c>
      <c r="M20" s="31">
        <f t="shared" si="10"/>
        <v>27621</v>
      </c>
      <c r="N20" s="31">
        <f t="shared" si="10"/>
        <v>24756.647999999997</v>
      </c>
      <c r="O20" s="31">
        <f t="shared" si="10"/>
        <v>28300.272000000001</v>
      </c>
      <c r="P20" s="31">
        <f t="shared" si="10"/>
        <v>30841.775999999998</v>
      </c>
      <c r="Q20" s="31">
        <f t="shared" si="10"/>
        <v>27686.879999999997</v>
      </c>
      <c r="R20" s="31">
        <f t="shared" si="10"/>
        <v>30779.279999999995</v>
      </c>
      <c r="S20" s="31">
        <f t="shared" si="10"/>
        <v>31350.239999999998</v>
      </c>
      <c r="T20" s="31">
        <f t="shared" si="10"/>
        <v>34007.867999999995</v>
      </c>
      <c r="U20" s="30">
        <f t="shared" ref="U20:U22" si="11">SUM(I20:T20)</f>
        <v>318074.09105882357</v>
      </c>
      <c r="V20" s="31">
        <f t="shared" ref="V20:AG20" si="12">V18*V19</f>
        <v>40831.56</v>
      </c>
      <c r="W20" s="31">
        <f t="shared" si="12"/>
        <v>40625.171999999991</v>
      </c>
      <c r="X20" s="31">
        <f t="shared" si="12"/>
        <v>44658.6</v>
      </c>
      <c r="Y20" s="31">
        <f t="shared" si="12"/>
        <v>40295.639999999992</v>
      </c>
      <c r="Z20" s="31">
        <f t="shared" si="12"/>
        <v>44567.459999999992</v>
      </c>
      <c r="AA20" s="31">
        <f t="shared" si="12"/>
        <v>39495.224999999999</v>
      </c>
      <c r="AB20" s="31">
        <f t="shared" si="12"/>
        <v>40769.96</v>
      </c>
      <c r="AC20" s="31">
        <f t="shared" si="12"/>
        <v>39414.375</v>
      </c>
      <c r="AD20" s="31">
        <f t="shared" si="12"/>
        <v>40686.415000000001</v>
      </c>
      <c r="AE20" s="31">
        <f t="shared" si="12"/>
        <v>40644.642499999994</v>
      </c>
      <c r="AF20" s="31">
        <f t="shared" si="12"/>
        <v>39293.100000000006</v>
      </c>
      <c r="AG20" s="31">
        <f t="shared" si="12"/>
        <v>40561.097499999996</v>
      </c>
      <c r="AH20" s="30">
        <f t="shared" ref="AH20:AH22" si="13">SUM(V20:AG20)</f>
        <v>491843.24699999992</v>
      </c>
      <c r="AI20" s="9"/>
      <c r="AJ20" s="9"/>
    </row>
    <row r="21" spans="1:36" ht="14.25" customHeight="1" outlineLevel="1" x14ac:dyDescent="0.15">
      <c r="A21" s="14" t="s">
        <v>55</v>
      </c>
      <c r="B21" s="29">
        <v>2000</v>
      </c>
      <c r="C21" s="29">
        <v>500</v>
      </c>
      <c r="D21" s="29">
        <v>500</v>
      </c>
      <c r="E21" s="29">
        <v>500</v>
      </c>
      <c r="F21" s="29">
        <v>500</v>
      </c>
      <c r="G21" s="29">
        <v>500</v>
      </c>
      <c r="H21" s="30">
        <f t="shared" si="9"/>
        <v>4500</v>
      </c>
      <c r="I21" s="29">
        <v>500</v>
      </c>
      <c r="J21" s="29">
        <v>500</v>
      </c>
      <c r="K21" s="29">
        <v>500</v>
      </c>
      <c r="L21" s="29">
        <v>500</v>
      </c>
      <c r="M21" s="29">
        <v>500</v>
      </c>
      <c r="N21" s="29">
        <v>500</v>
      </c>
      <c r="O21" s="29">
        <v>500</v>
      </c>
      <c r="P21" s="29">
        <v>500</v>
      </c>
      <c r="Q21" s="29">
        <v>500</v>
      </c>
      <c r="R21" s="29">
        <v>500</v>
      </c>
      <c r="S21" s="29">
        <v>500</v>
      </c>
      <c r="T21" s="29">
        <v>500</v>
      </c>
      <c r="U21" s="30">
        <f t="shared" si="11"/>
        <v>6000</v>
      </c>
      <c r="V21" s="29">
        <v>500</v>
      </c>
      <c r="W21" s="29">
        <v>500</v>
      </c>
      <c r="X21" s="29">
        <v>500</v>
      </c>
      <c r="Y21" s="29">
        <v>500</v>
      </c>
      <c r="Z21" s="29">
        <v>500</v>
      </c>
      <c r="AA21" s="29">
        <v>500</v>
      </c>
      <c r="AB21" s="29">
        <v>500</v>
      </c>
      <c r="AC21" s="29">
        <v>500</v>
      </c>
      <c r="AD21" s="29">
        <v>500</v>
      </c>
      <c r="AE21" s="29">
        <v>500</v>
      </c>
      <c r="AF21" s="29">
        <v>500</v>
      </c>
      <c r="AG21" s="29">
        <v>500</v>
      </c>
      <c r="AH21" s="30">
        <f t="shared" si="13"/>
        <v>6000</v>
      </c>
      <c r="AI21" s="9"/>
      <c r="AJ21" s="9"/>
    </row>
    <row r="22" spans="1:36" ht="14.25" customHeight="1" outlineLevel="1" x14ac:dyDescent="0.15">
      <c r="A22" s="55" t="s">
        <v>58</v>
      </c>
      <c r="B22" s="56">
        <f t="shared" ref="B22:G22" si="14">SUM(B20:B21)</f>
        <v>4480</v>
      </c>
      <c r="C22" s="56">
        <f t="shared" si="14"/>
        <v>5455.0400000000009</v>
      </c>
      <c r="D22" s="56">
        <f t="shared" si="14"/>
        <v>6001.4749999999995</v>
      </c>
      <c r="E22" s="56">
        <f t="shared" si="14"/>
        <v>9192.59375</v>
      </c>
      <c r="F22" s="56">
        <f t="shared" si="14"/>
        <v>11424.875</v>
      </c>
      <c r="G22" s="56">
        <f t="shared" si="14"/>
        <v>15305.599999999999</v>
      </c>
      <c r="H22" s="58">
        <f t="shared" si="9"/>
        <v>51859.583749999998</v>
      </c>
      <c r="I22" s="56">
        <f t="shared" ref="I22:T22" si="15">SUM(I20:I21)</f>
        <v>17900.847058823529</v>
      </c>
      <c r="J22" s="56">
        <f t="shared" si="15"/>
        <v>20518.88</v>
      </c>
      <c r="K22" s="56">
        <f t="shared" si="15"/>
        <v>22026.400000000005</v>
      </c>
      <c r="L22" s="56">
        <f t="shared" si="15"/>
        <v>24284</v>
      </c>
      <c r="M22" s="56">
        <f t="shared" si="15"/>
        <v>28121</v>
      </c>
      <c r="N22" s="56">
        <f t="shared" si="15"/>
        <v>25256.647999999997</v>
      </c>
      <c r="O22" s="56">
        <f t="shared" si="15"/>
        <v>28800.272000000001</v>
      </c>
      <c r="P22" s="56">
        <f t="shared" si="15"/>
        <v>31341.775999999998</v>
      </c>
      <c r="Q22" s="56">
        <f t="shared" si="15"/>
        <v>28186.879999999997</v>
      </c>
      <c r="R22" s="56">
        <f t="shared" si="15"/>
        <v>31279.279999999995</v>
      </c>
      <c r="S22" s="56">
        <f t="shared" si="15"/>
        <v>31850.239999999998</v>
      </c>
      <c r="T22" s="56">
        <f t="shared" si="15"/>
        <v>34507.867999999995</v>
      </c>
      <c r="U22" s="58">
        <f t="shared" si="11"/>
        <v>324074.09105882357</v>
      </c>
      <c r="V22" s="56">
        <f t="shared" ref="V22:AG22" si="16">SUM(V20:V21)</f>
        <v>41331.56</v>
      </c>
      <c r="W22" s="56">
        <f t="shared" si="16"/>
        <v>41125.171999999991</v>
      </c>
      <c r="X22" s="56">
        <f t="shared" si="16"/>
        <v>45158.6</v>
      </c>
      <c r="Y22" s="56">
        <f t="shared" si="16"/>
        <v>40795.639999999992</v>
      </c>
      <c r="Z22" s="56">
        <f t="shared" si="16"/>
        <v>45067.459999999992</v>
      </c>
      <c r="AA22" s="56">
        <f t="shared" si="16"/>
        <v>39995.224999999999</v>
      </c>
      <c r="AB22" s="56">
        <f t="shared" si="16"/>
        <v>41269.96</v>
      </c>
      <c r="AC22" s="56">
        <f t="shared" si="16"/>
        <v>39914.375</v>
      </c>
      <c r="AD22" s="56">
        <f t="shared" si="16"/>
        <v>41186.415000000001</v>
      </c>
      <c r="AE22" s="56">
        <f t="shared" si="16"/>
        <v>41144.642499999994</v>
      </c>
      <c r="AF22" s="56">
        <f t="shared" si="16"/>
        <v>39793.100000000006</v>
      </c>
      <c r="AG22" s="56">
        <f t="shared" si="16"/>
        <v>41061.097499999996</v>
      </c>
      <c r="AH22" s="58">
        <f t="shared" si="13"/>
        <v>497843.24699999992</v>
      </c>
      <c r="AI22" s="60"/>
      <c r="AJ22" s="60"/>
    </row>
    <row r="23" spans="1:36" ht="14.25" customHeight="1" outlineLevel="1" x14ac:dyDescent="0.15">
      <c r="A23" s="14" t="s">
        <v>59</v>
      </c>
      <c r="B23" s="31">
        <f t="shared" ref="B23:AH23" si="17">IFERROR(B22/(B9*#REF!),0)</f>
        <v>0</v>
      </c>
      <c r="C23" s="31">
        <f t="shared" si="17"/>
        <v>0</v>
      </c>
      <c r="D23" s="31">
        <f t="shared" si="17"/>
        <v>0</v>
      </c>
      <c r="E23" s="31">
        <f t="shared" si="17"/>
        <v>0</v>
      </c>
      <c r="F23" s="31">
        <f t="shared" si="17"/>
        <v>0</v>
      </c>
      <c r="G23" s="31">
        <f t="shared" si="17"/>
        <v>0</v>
      </c>
      <c r="H23" s="30">
        <f t="shared" si="17"/>
        <v>0</v>
      </c>
      <c r="I23" s="31">
        <f t="shared" si="17"/>
        <v>0</v>
      </c>
      <c r="J23" s="31">
        <f t="shared" si="17"/>
        <v>0</v>
      </c>
      <c r="K23" s="31">
        <f t="shared" si="17"/>
        <v>0</v>
      </c>
      <c r="L23" s="31">
        <f t="shared" si="17"/>
        <v>0</v>
      </c>
      <c r="M23" s="31">
        <f t="shared" si="17"/>
        <v>0</v>
      </c>
      <c r="N23" s="31">
        <f t="shared" si="17"/>
        <v>0</v>
      </c>
      <c r="O23" s="31">
        <f t="shared" si="17"/>
        <v>0</v>
      </c>
      <c r="P23" s="31">
        <f t="shared" si="17"/>
        <v>0</v>
      </c>
      <c r="Q23" s="31">
        <f t="shared" si="17"/>
        <v>0</v>
      </c>
      <c r="R23" s="31">
        <f t="shared" si="17"/>
        <v>0</v>
      </c>
      <c r="S23" s="31">
        <f t="shared" si="17"/>
        <v>0</v>
      </c>
      <c r="T23" s="31">
        <f t="shared" si="17"/>
        <v>0</v>
      </c>
      <c r="U23" s="30">
        <f t="shared" si="17"/>
        <v>0</v>
      </c>
      <c r="V23" s="31">
        <f t="shared" si="17"/>
        <v>0</v>
      </c>
      <c r="W23" s="31">
        <f t="shared" si="17"/>
        <v>0</v>
      </c>
      <c r="X23" s="31">
        <f t="shared" si="17"/>
        <v>0</v>
      </c>
      <c r="Y23" s="31">
        <f t="shared" si="17"/>
        <v>0</v>
      </c>
      <c r="Z23" s="31">
        <f t="shared" si="17"/>
        <v>0</v>
      </c>
      <c r="AA23" s="31">
        <f t="shared" si="17"/>
        <v>0</v>
      </c>
      <c r="AB23" s="31">
        <f t="shared" si="17"/>
        <v>0</v>
      </c>
      <c r="AC23" s="31">
        <f t="shared" si="17"/>
        <v>0</v>
      </c>
      <c r="AD23" s="31">
        <f t="shared" si="17"/>
        <v>0</v>
      </c>
      <c r="AE23" s="31">
        <f t="shared" si="17"/>
        <v>0</v>
      </c>
      <c r="AF23" s="31">
        <f t="shared" si="17"/>
        <v>0</v>
      </c>
      <c r="AG23" s="31">
        <f t="shared" si="17"/>
        <v>0</v>
      </c>
      <c r="AH23" s="30">
        <f t="shared" si="17"/>
        <v>0</v>
      </c>
      <c r="AI23" s="9"/>
      <c r="AJ23" s="9"/>
    </row>
    <row r="24" spans="1:36" ht="14.25" customHeight="1" outlineLevel="1" x14ac:dyDescent="0.15">
      <c r="A24" s="6"/>
      <c r="B24" s="7"/>
      <c r="C24" s="7"/>
      <c r="D24" s="7"/>
      <c r="E24" s="7"/>
      <c r="F24" s="7"/>
      <c r="G24" s="7"/>
      <c r="H24" s="8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8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8"/>
      <c r="AI24" s="9"/>
      <c r="AJ24" s="9"/>
    </row>
    <row r="25" spans="1:36" ht="14.25" customHeight="1" outlineLevel="1" x14ac:dyDescent="0.15">
      <c r="A25" s="25" t="s">
        <v>53</v>
      </c>
      <c r="B25" s="45"/>
      <c r="C25" s="45"/>
      <c r="D25" s="45"/>
      <c r="E25" s="45"/>
      <c r="F25" s="45"/>
      <c r="G25" s="45"/>
      <c r="H25" s="46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6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6"/>
      <c r="AI25" s="9"/>
      <c r="AJ25" s="9"/>
    </row>
    <row r="26" spans="1:36" ht="14.25" customHeight="1" outlineLevel="1" x14ac:dyDescent="0.15">
      <c r="A26" s="14" t="s">
        <v>61</v>
      </c>
      <c r="B26" s="47">
        <f>B11*Facturación!B24</f>
        <v>0</v>
      </c>
      <c r="C26" s="47">
        <f>C11*Facturación!C24</f>
        <v>0</v>
      </c>
      <c r="D26" s="47">
        <f>D11*Facturación!D24</f>
        <v>0</v>
      </c>
      <c r="E26" s="47">
        <f>E11*Facturación!E24</f>
        <v>0</v>
      </c>
      <c r="F26" s="47">
        <f>F11*Facturación!F24</f>
        <v>0</v>
      </c>
      <c r="G26" s="47">
        <f>G11*Facturación!G24</f>
        <v>0</v>
      </c>
      <c r="H26" s="49">
        <f>H11*Facturación!H24</f>
        <v>0</v>
      </c>
      <c r="I26" s="47">
        <f>I11*Facturación!I24</f>
        <v>0</v>
      </c>
      <c r="J26" s="47">
        <f>J11*Facturación!J24</f>
        <v>0</v>
      </c>
      <c r="K26" s="47">
        <f>K11*Facturación!K24</f>
        <v>43.400000000000006</v>
      </c>
      <c r="L26" s="47">
        <f>L11*Facturación!L24</f>
        <v>48</v>
      </c>
      <c r="M26" s="47">
        <f>M11*Facturación!M24</f>
        <v>55.800000000000004</v>
      </c>
      <c r="N26" s="47">
        <f>N11*Facturación!N24</f>
        <v>59.6</v>
      </c>
      <c r="O26" s="47">
        <f>O11*Facturación!O24</f>
        <v>68.2</v>
      </c>
      <c r="P26" s="47">
        <f>P11*Facturación!P24</f>
        <v>74.400000000000006</v>
      </c>
      <c r="Q26" s="47">
        <f>Q11*Facturación!Q24</f>
        <v>156</v>
      </c>
      <c r="R26" s="47">
        <f>R11*Facturación!R24</f>
        <v>173.60000000000002</v>
      </c>
      <c r="S26" s="47">
        <f>S11*Facturación!S24</f>
        <v>177</v>
      </c>
      <c r="T26" s="47">
        <f>T11*Facturación!T24</f>
        <v>192.20000000000002</v>
      </c>
      <c r="U26" s="49">
        <f>U11*Facturación!U24</f>
        <v>890.63333333333321</v>
      </c>
      <c r="V26" s="47">
        <f>V11*Facturación!V24</f>
        <v>198</v>
      </c>
      <c r="W26" s="47">
        <f>W11*Facturación!W24</f>
        <v>197.20000000000002</v>
      </c>
      <c r="X26" s="47">
        <f>X11*Facturación!X24</f>
        <v>217</v>
      </c>
      <c r="Y26" s="47">
        <f>Y11*Facturación!Y24</f>
        <v>196</v>
      </c>
      <c r="Z26" s="47">
        <f>Z11*Facturación!Z24</f>
        <v>217</v>
      </c>
      <c r="AA26" s="47">
        <f>AA11*Facturación!AA24</f>
        <v>210</v>
      </c>
      <c r="AB26" s="47">
        <f>AB11*Facturación!AB24</f>
        <v>217</v>
      </c>
      <c r="AC26" s="47">
        <f>AC11*Facturación!AC24</f>
        <v>210</v>
      </c>
      <c r="AD26" s="47">
        <f>AD11*Facturación!AD24</f>
        <v>217</v>
      </c>
      <c r="AE26" s="47">
        <f>AE11*Facturación!AE24</f>
        <v>217</v>
      </c>
      <c r="AF26" s="47">
        <f>AF11*Facturación!AF24</f>
        <v>210</v>
      </c>
      <c r="AG26" s="47">
        <f>AG11*Facturación!AG24</f>
        <v>217</v>
      </c>
      <c r="AH26" s="49">
        <f>AH11*Facturación!AH24</f>
        <v>2523.1999999999998</v>
      </c>
      <c r="AI26" s="9"/>
      <c r="AJ26" s="9"/>
    </row>
    <row r="27" spans="1:36" ht="14.25" customHeight="1" outlineLevel="1" x14ac:dyDescent="0.15">
      <c r="A27" s="14" t="s">
        <v>63</v>
      </c>
      <c r="B27" s="61">
        <v>0.1</v>
      </c>
      <c r="C27" s="61">
        <v>0.1</v>
      </c>
      <c r="D27" s="61">
        <v>0.1</v>
      </c>
      <c r="E27" s="61">
        <v>0.1</v>
      </c>
      <c r="F27" s="61">
        <v>0.1</v>
      </c>
      <c r="G27" s="61">
        <v>0.1</v>
      </c>
      <c r="H27" s="62">
        <f>AVERAGE(B27:G27)</f>
        <v>9.9999999999999992E-2</v>
      </c>
      <c r="I27" s="61">
        <v>0.1</v>
      </c>
      <c r="J27" s="61">
        <v>0.1</v>
      </c>
      <c r="K27" s="61">
        <v>0.1</v>
      </c>
      <c r="L27" s="61">
        <v>0.1</v>
      </c>
      <c r="M27" s="61">
        <v>0.1</v>
      </c>
      <c r="N27" s="61">
        <v>0.1</v>
      </c>
      <c r="O27" s="61">
        <v>0.1</v>
      </c>
      <c r="P27" s="61">
        <v>0.1</v>
      </c>
      <c r="Q27" s="61">
        <v>0.1</v>
      </c>
      <c r="R27" s="61">
        <v>0.1</v>
      </c>
      <c r="S27" s="61">
        <v>0.1</v>
      </c>
      <c r="T27" s="61">
        <v>0.1</v>
      </c>
      <c r="U27" s="62">
        <f>AVERAGE(I27:T27)</f>
        <v>9.9999999999999992E-2</v>
      </c>
      <c r="V27" s="61">
        <v>0.1</v>
      </c>
      <c r="W27" s="61">
        <v>0.1</v>
      </c>
      <c r="X27" s="61">
        <v>0.1</v>
      </c>
      <c r="Y27" s="61">
        <v>0.1</v>
      </c>
      <c r="Z27" s="61">
        <v>0.1</v>
      </c>
      <c r="AA27" s="61">
        <v>0.1</v>
      </c>
      <c r="AB27" s="61">
        <v>0.1</v>
      </c>
      <c r="AC27" s="61">
        <v>0.1</v>
      </c>
      <c r="AD27" s="61">
        <v>0.08</v>
      </c>
      <c r="AE27" s="61">
        <v>0.08</v>
      </c>
      <c r="AF27" s="61">
        <v>0.08</v>
      </c>
      <c r="AG27" s="61">
        <v>0.08</v>
      </c>
      <c r="AH27" s="62">
        <f>AVERAGE(V27:AG27)</f>
        <v>9.3333333333333324E-2</v>
      </c>
      <c r="AI27" s="9"/>
      <c r="AJ27" s="9"/>
    </row>
    <row r="28" spans="1:36" ht="14.25" customHeight="1" outlineLevel="1" x14ac:dyDescent="0.15">
      <c r="A28" s="14" t="s">
        <v>65</v>
      </c>
      <c r="B28" s="31">
        <f>B26*(Facturación!B25/Facturación!B24)*B27</f>
        <v>0</v>
      </c>
      <c r="C28" s="31">
        <f>C26*(Facturación!C25/Facturación!C24)*C27</f>
        <v>0</v>
      </c>
      <c r="D28" s="31">
        <f>D26*(Facturación!D25/Facturación!D24)*D27</f>
        <v>0</v>
      </c>
      <c r="E28" s="31">
        <f>E26*(Facturación!E25/Facturación!E24)*E27</f>
        <v>0</v>
      </c>
      <c r="F28" s="31">
        <f>F26*(Facturación!F25/Facturación!F24)*F27</f>
        <v>0</v>
      </c>
      <c r="G28" s="31">
        <f>G26*(Facturación!G25/Facturación!G24)*G27</f>
        <v>0</v>
      </c>
      <c r="H28" s="30">
        <f>H26*(Facturación!H25/Facturación!H24)*H27</f>
        <v>0</v>
      </c>
      <c r="I28" s="31">
        <f>I26*(Facturación!I25/Facturación!I24)*I27</f>
        <v>0</v>
      </c>
      <c r="J28" s="31">
        <f>J26*(Facturación!J25/Facturación!J24)*J27</f>
        <v>0</v>
      </c>
      <c r="K28" s="31">
        <f>K26*(Facturación!K25/Facturación!K24)*K27</f>
        <v>392.15000000000009</v>
      </c>
      <c r="L28" s="31">
        <f>L26*(Facturación!L25/Facturación!L24)*L27</f>
        <v>432</v>
      </c>
      <c r="M28" s="31">
        <f>M26*(Facturación!M25/Facturación!M24)*M27</f>
        <v>500.65000000000009</v>
      </c>
      <c r="N28" s="31">
        <f>N26*(Facturación!N25/Facturación!N24)*N27</f>
        <v>533.41999999999996</v>
      </c>
      <c r="O28" s="31">
        <f>O26*(Facturación!O25/Facturación!O24)*O27</f>
        <v>609.15</v>
      </c>
      <c r="P28" s="31">
        <f>P26*(Facturación!P25/Facturación!P24)*P27</f>
        <v>663.40000000000009</v>
      </c>
      <c r="Q28" s="31">
        <f>Q26*(Facturación!Q25/Facturación!Q24)*Q27</f>
        <v>1389</v>
      </c>
      <c r="R28" s="31">
        <f>R26*(Facturación!R25/Facturación!R24)*R27</f>
        <v>1543.8000000000002</v>
      </c>
      <c r="S28" s="31">
        <f>S26*(Facturación!S25/Facturación!S24)*S27</f>
        <v>1578</v>
      </c>
      <c r="T28" s="31">
        <f>T26*(Facturación!T25/Facturación!T24)*T27</f>
        <v>1717.4000000000005</v>
      </c>
      <c r="U28" s="30">
        <f>U26*(Facturación!U25/Facturación!U24)*U27</f>
        <v>7972.6733333333314</v>
      </c>
      <c r="V28" s="31">
        <f>V26*(Facturación!V25/Facturación!V24)*V27</f>
        <v>1878</v>
      </c>
      <c r="W28" s="31">
        <f>W26*(Facturación!W25/Facturación!W24)*W27</f>
        <v>1879.2000000000005</v>
      </c>
      <c r="X28" s="31">
        <f>X26*(Facturación!X25/Facturación!X24)*X27</f>
        <v>2077</v>
      </c>
      <c r="Y28" s="31">
        <f>Y26*(Facturación!Y25/Facturación!Y24)*Y27</f>
        <v>1876</v>
      </c>
      <c r="Z28" s="31">
        <f>Z26*(Facturación!Z25/Facturación!Z24)*Z27</f>
        <v>2077</v>
      </c>
      <c r="AA28" s="31">
        <f>AA26*(Facturación!AA25/Facturación!AA24)*AA27</f>
        <v>2010</v>
      </c>
      <c r="AB28" s="31">
        <f>AB26*(Facturación!AB25/Facturación!AB24)*AB27</f>
        <v>2077</v>
      </c>
      <c r="AC28" s="31">
        <f>AC26*(Facturación!AC25/Facturación!AC24)*AC27</f>
        <v>2010</v>
      </c>
      <c r="AD28" s="31">
        <f>AD26*(Facturación!AD25/Facturación!AD24)*AD27</f>
        <v>1661.6000000000001</v>
      </c>
      <c r="AE28" s="31">
        <f>AE26*(Facturación!AE25/Facturación!AE24)*AE27</f>
        <v>1661.6000000000001</v>
      </c>
      <c r="AF28" s="31">
        <f>AF26*(Facturación!AF25/Facturación!AF24)*AF27</f>
        <v>1608</v>
      </c>
      <c r="AG28" s="31">
        <f>AG26*(Facturación!AG25/Facturación!AG24)*AG27</f>
        <v>1661.6000000000001</v>
      </c>
      <c r="AH28" s="30">
        <f>AH26*(Facturación!AH25/Facturación!AH24)*AH27</f>
        <v>22516.853333333329</v>
      </c>
      <c r="AI28" s="9"/>
      <c r="AJ28" s="9"/>
    </row>
    <row r="29" spans="1:36" ht="14.25" customHeight="1" outlineLevel="1" x14ac:dyDescent="0.15">
      <c r="A29" s="42" t="s">
        <v>67</v>
      </c>
      <c r="B29" s="61">
        <v>0.3</v>
      </c>
      <c r="C29" s="61">
        <v>0.3</v>
      </c>
      <c r="D29" s="61">
        <v>0.3</v>
      </c>
      <c r="E29" s="61">
        <v>0.3</v>
      </c>
      <c r="F29" s="61">
        <v>0.3</v>
      </c>
      <c r="G29" s="61">
        <v>0.3</v>
      </c>
      <c r="H29" s="62">
        <f>AVERAGE(B29:G29)</f>
        <v>0.3</v>
      </c>
      <c r="I29" s="61">
        <v>0.3</v>
      </c>
      <c r="J29" s="61">
        <v>0.3</v>
      </c>
      <c r="K29" s="61">
        <v>0.3</v>
      </c>
      <c r="L29" s="61">
        <v>0.3</v>
      </c>
      <c r="M29" s="61">
        <v>0.3</v>
      </c>
      <c r="N29" s="61">
        <v>0.3</v>
      </c>
      <c r="O29" s="61">
        <v>0.3</v>
      </c>
      <c r="P29" s="61">
        <v>0.3</v>
      </c>
      <c r="Q29" s="61">
        <v>0.3</v>
      </c>
      <c r="R29" s="61">
        <v>0.3</v>
      </c>
      <c r="S29" s="61">
        <v>0.3</v>
      </c>
      <c r="T29" s="61">
        <v>0.3</v>
      </c>
      <c r="U29" s="62">
        <f>AVERAGE(I29:T29)</f>
        <v>0.29999999999999993</v>
      </c>
      <c r="V29" s="61">
        <v>0.3</v>
      </c>
      <c r="W29" s="61">
        <v>0.3</v>
      </c>
      <c r="X29" s="61">
        <v>0.3</v>
      </c>
      <c r="Y29" s="61">
        <v>0.3</v>
      </c>
      <c r="Z29" s="61">
        <v>0.3</v>
      </c>
      <c r="AA29" s="61">
        <v>0.3</v>
      </c>
      <c r="AB29" s="61">
        <v>0.3</v>
      </c>
      <c r="AC29" s="61">
        <v>0.3</v>
      </c>
      <c r="AD29" s="61">
        <v>0.3</v>
      </c>
      <c r="AE29" s="61">
        <v>0.3</v>
      </c>
      <c r="AF29" s="61">
        <v>0.3</v>
      </c>
      <c r="AG29" s="61">
        <v>0.3</v>
      </c>
      <c r="AH29" s="62">
        <f>AVERAGE(V29:AG29)</f>
        <v>0.29999999999999993</v>
      </c>
      <c r="AI29" s="9"/>
      <c r="AJ29" s="9"/>
    </row>
    <row r="30" spans="1:36" ht="14.25" customHeight="1" outlineLevel="1" x14ac:dyDescent="0.15">
      <c r="A30" s="42" t="s">
        <v>68</v>
      </c>
      <c r="B30" s="31">
        <f t="shared" ref="B30:G30" si="18">B28*B29</f>
        <v>0</v>
      </c>
      <c r="C30" s="31">
        <f t="shared" si="18"/>
        <v>0</v>
      </c>
      <c r="D30" s="31">
        <f t="shared" si="18"/>
        <v>0</v>
      </c>
      <c r="E30" s="31">
        <f t="shared" si="18"/>
        <v>0</v>
      </c>
      <c r="F30" s="31">
        <f t="shared" si="18"/>
        <v>0</v>
      </c>
      <c r="G30" s="31">
        <f t="shared" si="18"/>
        <v>0</v>
      </c>
      <c r="H30" s="30">
        <f>SUM(B30:G30)</f>
        <v>0</v>
      </c>
      <c r="I30" s="31">
        <f t="shared" ref="I30:T30" si="19">I28*I29</f>
        <v>0</v>
      </c>
      <c r="J30" s="31">
        <f t="shared" si="19"/>
        <v>0</v>
      </c>
      <c r="K30" s="31">
        <f t="shared" si="19"/>
        <v>117.64500000000002</v>
      </c>
      <c r="L30" s="31">
        <f t="shared" si="19"/>
        <v>129.6</v>
      </c>
      <c r="M30" s="31">
        <f t="shared" si="19"/>
        <v>150.19500000000002</v>
      </c>
      <c r="N30" s="31">
        <f t="shared" si="19"/>
        <v>160.02599999999998</v>
      </c>
      <c r="O30" s="31">
        <f t="shared" si="19"/>
        <v>182.74499999999998</v>
      </c>
      <c r="P30" s="31">
        <f t="shared" si="19"/>
        <v>199.02</v>
      </c>
      <c r="Q30" s="31">
        <f t="shared" si="19"/>
        <v>416.7</v>
      </c>
      <c r="R30" s="31">
        <f t="shared" si="19"/>
        <v>463.14000000000004</v>
      </c>
      <c r="S30" s="31">
        <f t="shared" si="19"/>
        <v>473.4</v>
      </c>
      <c r="T30" s="31">
        <f t="shared" si="19"/>
        <v>515.22000000000014</v>
      </c>
      <c r="U30" s="30">
        <f>SUM(I30:T30)</f>
        <v>2807.6910000000003</v>
      </c>
      <c r="V30" s="31">
        <f t="shared" ref="V30:AG30" si="20">V28*V29</f>
        <v>563.4</v>
      </c>
      <c r="W30" s="31">
        <f t="shared" si="20"/>
        <v>563.7600000000001</v>
      </c>
      <c r="X30" s="31">
        <f t="shared" si="20"/>
        <v>623.1</v>
      </c>
      <c r="Y30" s="31">
        <f t="shared" si="20"/>
        <v>562.79999999999995</v>
      </c>
      <c r="Z30" s="31">
        <f t="shared" si="20"/>
        <v>623.1</v>
      </c>
      <c r="AA30" s="31">
        <f t="shared" si="20"/>
        <v>603</v>
      </c>
      <c r="AB30" s="31">
        <f t="shared" si="20"/>
        <v>623.1</v>
      </c>
      <c r="AC30" s="31">
        <f t="shared" si="20"/>
        <v>603</v>
      </c>
      <c r="AD30" s="31">
        <f t="shared" si="20"/>
        <v>498.48</v>
      </c>
      <c r="AE30" s="31">
        <f t="shared" si="20"/>
        <v>498.48</v>
      </c>
      <c r="AF30" s="31">
        <f t="shared" si="20"/>
        <v>482.4</v>
      </c>
      <c r="AG30" s="31">
        <f t="shared" si="20"/>
        <v>498.48</v>
      </c>
      <c r="AH30" s="30">
        <f>SUM(V30:AG30)</f>
        <v>6743.0999999999985</v>
      </c>
      <c r="AI30" s="9"/>
      <c r="AJ30" s="9"/>
    </row>
    <row r="31" spans="1:36" ht="14.25" customHeight="1" outlineLevel="1" x14ac:dyDescent="0.15">
      <c r="A31" s="55" t="s">
        <v>69</v>
      </c>
      <c r="B31" s="56">
        <f t="shared" ref="B31:AH31" si="21">SUM(B28,B30)</f>
        <v>0</v>
      </c>
      <c r="C31" s="56">
        <f t="shared" si="21"/>
        <v>0</v>
      </c>
      <c r="D31" s="56">
        <f t="shared" si="21"/>
        <v>0</v>
      </c>
      <c r="E31" s="56">
        <f t="shared" si="21"/>
        <v>0</v>
      </c>
      <c r="F31" s="56">
        <f t="shared" si="21"/>
        <v>0</v>
      </c>
      <c r="G31" s="56">
        <f t="shared" si="21"/>
        <v>0</v>
      </c>
      <c r="H31" s="58">
        <f t="shared" si="21"/>
        <v>0</v>
      </c>
      <c r="I31" s="56">
        <f t="shared" si="21"/>
        <v>0</v>
      </c>
      <c r="J31" s="56">
        <f t="shared" si="21"/>
        <v>0</v>
      </c>
      <c r="K31" s="56">
        <f t="shared" si="21"/>
        <v>509.79500000000013</v>
      </c>
      <c r="L31" s="56">
        <f t="shared" si="21"/>
        <v>561.6</v>
      </c>
      <c r="M31" s="56">
        <f t="shared" si="21"/>
        <v>650.84500000000014</v>
      </c>
      <c r="N31" s="56">
        <f t="shared" si="21"/>
        <v>693.44599999999991</v>
      </c>
      <c r="O31" s="56">
        <f t="shared" si="21"/>
        <v>791.89499999999998</v>
      </c>
      <c r="P31" s="56">
        <f t="shared" si="21"/>
        <v>862.42000000000007</v>
      </c>
      <c r="Q31" s="56">
        <f t="shared" si="21"/>
        <v>1805.7</v>
      </c>
      <c r="R31" s="56">
        <f t="shared" si="21"/>
        <v>2006.9400000000003</v>
      </c>
      <c r="S31" s="56">
        <f t="shared" si="21"/>
        <v>2051.4</v>
      </c>
      <c r="T31" s="56">
        <f t="shared" si="21"/>
        <v>2232.6200000000008</v>
      </c>
      <c r="U31" s="58">
        <f t="shared" si="21"/>
        <v>10780.364333333331</v>
      </c>
      <c r="V31" s="56">
        <f t="shared" si="21"/>
        <v>2441.4</v>
      </c>
      <c r="W31" s="56">
        <f t="shared" si="21"/>
        <v>2442.9600000000005</v>
      </c>
      <c r="X31" s="56">
        <f t="shared" si="21"/>
        <v>2700.1</v>
      </c>
      <c r="Y31" s="56">
        <f t="shared" si="21"/>
        <v>2438.8000000000002</v>
      </c>
      <c r="Z31" s="56">
        <f t="shared" si="21"/>
        <v>2700.1</v>
      </c>
      <c r="AA31" s="56">
        <f t="shared" si="21"/>
        <v>2613</v>
      </c>
      <c r="AB31" s="56">
        <f t="shared" si="21"/>
        <v>2700.1</v>
      </c>
      <c r="AC31" s="56">
        <f t="shared" si="21"/>
        <v>2613</v>
      </c>
      <c r="AD31" s="56">
        <f t="shared" si="21"/>
        <v>2160.08</v>
      </c>
      <c r="AE31" s="56">
        <f t="shared" si="21"/>
        <v>2160.08</v>
      </c>
      <c r="AF31" s="56">
        <f t="shared" si="21"/>
        <v>2090.4</v>
      </c>
      <c r="AG31" s="56">
        <f t="shared" si="21"/>
        <v>2160.08</v>
      </c>
      <c r="AH31" s="58">
        <f t="shared" si="21"/>
        <v>29259.953333333327</v>
      </c>
      <c r="AI31" s="60"/>
      <c r="AJ31" s="60"/>
    </row>
    <row r="32" spans="1:36" ht="14.25" customHeight="1" outlineLevel="1" x14ac:dyDescent="0.15">
      <c r="A32" s="14" t="s">
        <v>59</v>
      </c>
      <c r="B32" s="31">
        <f t="shared" ref="B32:AH32" si="22">IFERROR(B31/B26,0)</f>
        <v>0</v>
      </c>
      <c r="C32" s="31">
        <f t="shared" si="22"/>
        <v>0</v>
      </c>
      <c r="D32" s="31">
        <f t="shared" si="22"/>
        <v>0</v>
      </c>
      <c r="E32" s="31">
        <f t="shared" si="22"/>
        <v>0</v>
      </c>
      <c r="F32" s="31">
        <f t="shared" si="22"/>
        <v>0</v>
      </c>
      <c r="G32" s="31">
        <f t="shared" si="22"/>
        <v>0</v>
      </c>
      <c r="H32" s="30">
        <f t="shared" si="22"/>
        <v>0</v>
      </c>
      <c r="I32" s="31">
        <f t="shared" si="22"/>
        <v>0</v>
      </c>
      <c r="J32" s="31">
        <f t="shared" si="22"/>
        <v>0</v>
      </c>
      <c r="K32" s="31">
        <f t="shared" si="22"/>
        <v>11.746428571428574</v>
      </c>
      <c r="L32" s="31">
        <f t="shared" si="22"/>
        <v>11.700000000000001</v>
      </c>
      <c r="M32" s="31">
        <f t="shared" si="22"/>
        <v>11.66388888888889</v>
      </c>
      <c r="N32" s="31">
        <f t="shared" si="22"/>
        <v>11.634999999999998</v>
      </c>
      <c r="O32" s="31">
        <f t="shared" si="22"/>
        <v>11.611363636363636</v>
      </c>
      <c r="P32" s="31">
        <f t="shared" si="22"/>
        <v>11.591666666666667</v>
      </c>
      <c r="Q32" s="31">
        <f t="shared" si="22"/>
        <v>11.575000000000001</v>
      </c>
      <c r="R32" s="31">
        <f t="shared" si="22"/>
        <v>11.560714285714285</v>
      </c>
      <c r="S32" s="31">
        <f t="shared" si="22"/>
        <v>11.589830508474577</v>
      </c>
      <c r="T32" s="31">
        <f t="shared" si="22"/>
        <v>11.616129032258067</v>
      </c>
      <c r="U32" s="30">
        <f t="shared" si="22"/>
        <v>12.104155469890339</v>
      </c>
      <c r="V32" s="31">
        <f t="shared" si="22"/>
        <v>12.33030303030303</v>
      </c>
      <c r="W32" s="31">
        <f t="shared" si="22"/>
        <v>12.388235294117649</v>
      </c>
      <c r="X32" s="31">
        <f t="shared" si="22"/>
        <v>12.442857142857143</v>
      </c>
      <c r="Y32" s="31">
        <f t="shared" si="22"/>
        <v>12.442857142857143</v>
      </c>
      <c r="Z32" s="31">
        <f t="shared" si="22"/>
        <v>12.442857142857143</v>
      </c>
      <c r="AA32" s="31">
        <f t="shared" si="22"/>
        <v>12.442857142857143</v>
      </c>
      <c r="AB32" s="31">
        <f t="shared" si="22"/>
        <v>12.442857142857143</v>
      </c>
      <c r="AC32" s="31">
        <f t="shared" si="22"/>
        <v>12.442857142857143</v>
      </c>
      <c r="AD32" s="31">
        <f t="shared" si="22"/>
        <v>9.9542857142857137</v>
      </c>
      <c r="AE32" s="31">
        <f t="shared" si="22"/>
        <v>9.9542857142857137</v>
      </c>
      <c r="AF32" s="31">
        <f t="shared" si="22"/>
        <v>9.9542857142857155</v>
      </c>
      <c r="AG32" s="31">
        <f t="shared" si="22"/>
        <v>9.9542857142857137</v>
      </c>
      <c r="AH32" s="30">
        <f t="shared" si="22"/>
        <v>11.59636704713591</v>
      </c>
      <c r="AI32" s="9"/>
      <c r="AJ32" s="9"/>
    </row>
    <row r="33" spans="1:36" ht="14.25" customHeight="1" outlineLevel="1" x14ac:dyDescent="0.15">
      <c r="A33" s="14"/>
      <c r="B33" s="31"/>
      <c r="C33" s="31"/>
      <c r="D33" s="31"/>
      <c r="E33" s="31"/>
      <c r="F33" s="31"/>
      <c r="G33" s="31"/>
      <c r="H33" s="30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0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0"/>
      <c r="AI33" s="9"/>
      <c r="AJ33" s="9"/>
    </row>
    <row r="34" spans="1:36" ht="14.25" customHeight="1" outlineLevel="1" x14ac:dyDescent="0.15">
      <c r="A34" s="25" t="s">
        <v>71</v>
      </c>
      <c r="B34" s="45"/>
      <c r="C34" s="45"/>
      <c r="D34" s="45"/>
      <c r="E34" s="45"/>
      <c r="F34" s="45"/>
      <c r="G34" s="45"/>
      <c r="H34" s="46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6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6"/>
      <c r="AI34" s="9"/>
      <c r="AJ34" s="9"/>
    </row>
    <row r="35" spans="1:36" ht="14.25" customHeight="1" outlineLevel="1" x14ac:dyDescent="0.15">
      <c r="A35" s="14" t="s">
        <v>72</v>
      </c>
      <c r="B35" s="47">
        <f t="shared" ref="B35:G35" si="23">B$7*B12</f>
        <v>0</v>
      </c>
      <c r="C35" s="47">
        <f t="shared" si="23"/>
        <v>0</v>
      </c>
      <c r="D35" s="47">
        <f t="shared" si="23"/>
        <v>0</v>
      </c>
      <c r="E35" s="47">
        <f t="shared" si="23"/>
        <v>0</v>
      </c>
      <c r="F35" s="47">
        <f t="shared" si="23"/>
        <v>0</v>
      </c>
      <c r="G35" s="47">
        <f t="shared" si="23"/>
        <v>0</v>
      </c>
      <c r="H35" s="49">
        <f>SUM(B35:G35)</f>
        <v>0</v>
      </c>
      <c r="I35" s="47">
        <f t="shared" ref="I35:T35" si="24">I$7*I12</f>
        <v>0</v>
      </c>
      <c r="J35" s="47">
        <f t="shared" si="24"/>
        <v>0</v>
      </c>
      <c r="K35" s="47">
        <f t="shared" si="24"/>
        <v>2391.8222222222225</v>
      </c>
      <c r="L35" s="47">
        <f t="shared" si="24"/>
        <v>2642.666666666667</v>
      </c>
      <c r="M35" s="47">
        <f t="shared" si="24"/>
        <v>3069</v>
      </c>
      <c r="N35" s="47">
        <f t="shared" si="24"/>
        <v>2947.22</v>
      </c>
      <c r="O35" s="47">
        <f t="shared" si="24"/>
        <v>3369.0800000000004</v>
      </c>
      <c r="P35" s="47">
        <f t="shared" si="24"/>
        <v>3671.6400000000003</v>
      </c>
      <c r="Q35" s="47">
        <f t="shared" si="24"/>
        <v>7690.8</v>
      </c>
      <c r="R35" s="47">
        <f t="shared" si="24"/>
        <v>8549.8000000000011</v>
      </c>
      <c r="S35" s="47">
        <f t="shared" si="24"/>
        <v>8708.4</v>
      </c>
      <c r="T35" s="47">
        <f t="shared" si="24"/>
        <v>9446.630000000001</v>
      </c>
      <c r="U35" s="49">
        <f>SUM(I35:T35)</f>
        <v>52487.058888888889</v>
      </c>
      <c r="V35" s="47">
        <f t="shared" ref="V35:AG35" si="25">V$7*V12</f>
        <v>9721.8000000000011</v>
      </c>
      <c r="W35" s="47">
        <f t="shared" si="25"/>
        <v>9672.66</v>
      </c>
      <c r="X35" s="47">
        <f t="shared" si="25"/>
        <v>10633</v>
      </c>
      <c r="Y35" s="47">
        <f t="shared" si="25"/>
        <v>9594.2000000000007</v>
      </c>
      <c r="Z35" s="47">
        <f t="shared" si="25"/>
        <v>10611.3</v>
      </c>
      <c r="AA35" s="47">
        <f t="shared" si="25"/>
        <v>10258.5</v>
      </c>
      <c r="AB35" s="47">
        <f t="shared" si="25"/>
        <v>10589.6</v>
      </c>
      <c r="AC35" s="47">
        <f t="shared" si="25"/>
        <v>10237.5</v>
      </c>
      <c r="AD35" s="47">
        <f t="shared" si="25"/>
        <v>10567.900000000001</v>
      </c>
      <c r="AE35" s="47">
        <f t="shared" si="25"/>
        <v>10557.05</v>
      </c>
      <c r="AF35" s="47">
        <f t="shared" si="25"/>
        <v>10206</v>
      </c>
      <c r="AG35" s="47">
        <f t="shared" si="25"/>
        <v>10535.35</v>
      </c>
      <c r="AH35" s="49">
        <f>SUM(V35:AG35)</f>
        <v>123184.86000000003</v>
      </c>
      <c r="AI35" s="9"/>
      <c r="AJ35" s="9"/>
    </row>
    <row r="36" spans="1:36" ht="14.25" customHeight="1" outlineLevel="1" x14ac:dyDescent="0.15">
      <c r="A36" s="14" t="s">
        <v>73</v>
      </c>
      <c r="B36" s="63">
        <v>1.5</v>
      </c>
      <c r="C36" s="63">
        <v>1.5</v>
      </c>
      <c r="D36" s="63">
        <v>1.5</v>
      </c>
      <c r="E36" s="63">
        <v>1.5</v>
      </c>
      <c r="F36" s="63">
        <v>1.5</v>
      </c>
      <c r="G36" s="63">
        <v>1.5</v>
      </c>
      <c r="H36" s="64">
        <f t="shared" ref="H36:H37" si="26">AVERAGE(B36:G36)</f>
        <v>1.5</v>
      </c>
      <c r="I36" s="63">
        <v>1.5</v>
      </c>
      <c r="J36" s="63">
        <v>1.5</v>
      </c>
      <c r="K36" s="63">
        <v>1.5</v>
      </c>
      <c r="L36" s="63">
        <v>1.5</v>
      </c>
      <c r="M36" s="63">
        <v>1.5</v>
      </c>
      <c r="N36" s="63">
        <v>1.2</v>
      </c>
      <c r="O36" s="63">
        <v>1.2</v>
      </c>
      <c r="P36" s="63">
        <v>1.2</v>
      </c>
      <c r="Q36" s="63">
        <v>1</v>
      </c>
      <c r="R36" s="63">
        <v>1</v>
      </c>
      <c r="S36" s="63">
        <v>1</v>
      </c>
      <c r="T36" s="63">
        <v>1</v>
      </c>
      <c r="U36" s="64">
        <f t="shared" ref="U36:U37" si="27">AVERAGE(I36:T36)</f>
        <v>1.2583333333333331</v>
      </c>
      <c r="V36" s="63">
        <v>0.8</v>
      </c>
      <c r="W36" s="63">
        <v>0.8</v>
      </c>
      <c r="X36" s="63">
        <v>0.8</v>
      </c>
      <c r="Y36" s="63">
        <v>0.8</v>
      </c>
      <c r="Z36" s="63">
        <v>0.8</v>
      </c>
      <c r="AA36" s="63">
        <v>0.8</v>
      </c>
      <c r="AB36" s="63">
        <v>0.8</v>
      </c>
      <c r="AC36" s="63">
        <v>0.8</v>
      </c>
      <c r="AD36" s="63">
        <v>0.8</v>
      </c>
      <c r="AE36" s="63">
        <v>0.8</v>
      </c>
      <c r="AF36" s="63">
        <v>0.8</v>
      </c>
      <c r="AG36" s="63">
        <v>0.8</v>
      </c>
      <c r="AH36" s="64">
        <f t="shared" ref="AH36:AH37" si="28">AVERAGE(V36:AG36)</f>
        <v>0.79999999999999993</v>
      </c>
      <c r="AI36" s="9"/>
      <c r="AJ36" s="9"/>
    </row>
    <row r="37" spans="1:36" ht="14.25" customHeight="1" outlineLevel="1" x14ac:dyDescent="0.15">
      <c r="A37" s="14" t="s">
        <v>74</v>
      </c>
      <c r="B37" s="65">
        <v>1.5E-3</v>
      </c>
      <c r="C37" s="65">
        <v>1.5E-3</v>
      </c>
      <c r="D37" s="65">
        <v>1.5E-3</v>
      </c>
      <c r="E37" s="65">
        <v>1.5E-3</v>
      </c>
      <c r="F37" s="65">
        <v>1.5E-3</v>
      </c>
      <c r="G37" s="65">
        <v>1.5E-3</v>
      </c>
      <c r="H37" s="66">
        <f t="shared" si="26"/>
        <v>1.4999999999999998E-3</v>
      </c>
      <c r="I37" s="65">
        <v>1.5E-3</v>
      </c>
      <c r="J37" s="65">
        <v>1.5E-3</v>
      </c>
      <c r="K37" s="65">
        <v>1.5E-3</v>
      </c>
      <c r="L37" s="65">
        <v>1.5E-3</v>
      </c>
      <c r="M37" s="65">
        <v>1.5E-3</v>
      </c>
      <c r="N37" s="65">
        <v>1.5E-3</v>
      </c>
      <c r="O37" s="65">
        <v>1.5E-3</v>
      </c>
      <c r="P37" s="65">
        <v>1.5E-3</v>
      </c>
      <c r="Q37" s="65">
        <v>2E-3</v>
      </c>
      <c r="R37" s="65">
        <v>2E-3</v>
      </c>
      <c r="S37" s="65">
        <v>2E-3</v>
      </c>
      <c r="T37" s="65">
        <v>2E-3</v>
      </c>
      <c r="U37" s="66">
        <f t="shared" si="27"/>
        <v>1.666666666666667E-3</v>
      </c>
      <c r="V37" s="65">
        <v>2E-3</v>
      </c>
      <c r="W37" s="65">
        <v>2E-3</v>
      </c>
      <c r="X37" s="65">
        <v>2E-3</v>
      </c>
      <c r="Y37" s="65">
        <v>2E-3</v>
      </c>
      <c r="Z37" s="65">
        <v>2E-3</v>
      </c>
      <c r="AA37" s="65">
        <v>2E-3</v>
      </c>
      <c r="AB37" s="65">
        <v>2E-3</v>
      </c>
      <c r="AC37" s="65">
        <v>2E-3</v>
      </c>
      <c r="AD37" s="65">
        <v>2E-3</v>
      </c>
      <c r="AE37" s="65">
        <v>2E-3</v>
      </c>
      <c r="AF37" s="65">
        <v>2E-3</v>
      </c>
      <c r="AG37" s="65">
        <v>2E-3</v>
      </c>
      <c r="AH37" s="66">
        <f t="shared" si="28"/>
        <v>2.0000000000000005E-3</v>
      </c>
      <c r="AI37" s="9"/>
      <c r="AJ37" s="9"/>
    </row>
    <row r="38" spans="1:36" ht="14.25" customHeight="1" outlineLevel="1" x14ac:dyDescent="0.15">
      <c r="A38" s="42" t="s">
        <v>75</v>
      </c>
      <c r="B38" s="31">
        <f t="shared" ref="B38:G38" si="29">((B36*B35)/(B37*1000))</f>
        <v>0</v>
      </c>
      <c r="C38" s="31">
        <f t="shared" si="29"/>
        <v>0</v>
      </c>
      <c r="D38" s="31">
        <f t="shared" si="29"/>
        <v>0</v>
      </c>
      <c r="E38" s="31">
        <f t="shared" si="29"/>
        <v>0</v>
      </c>
      <c r="F38" s="31">
        <f t="shared" si="29"/>
        <v>0</v>
      </c>
      <c r="G38" s="31">
        <f t="shared" si="29"/>
        <v>0</v>
      </c>
      <c r="H38" s="30">
        <f>SUM(B38:G38)</f>
        <v>0</v>
      </c>
      <c r="I38" s="31">
        <f t="shared" ref="I38:T38" si="30">((I36*I35)/(I37*1000))</f>
        <v>0</v>
      </c>
      <c r="J38" s="31">
        <f t="shared" si="30"/>
        <v>0</v>
      </c>
      <c r="K38" s="31">
        <f t="shared" si="30"/>
        <v>2391.8222222222225</v>
      </c>
      <c r="L38" s="31">
        <f t="shared" si="30"/>
        <v>2642.666666666667</v>
      </c>
      <c r="M38" s="31">
        <f t="shared" si="30"/>
        <v>3069</v>
      </c>
      <c r="N38" s="31">
        <f t="shared" si="30"/>
        <v>2357.7759999999998</v>
      </c>
      <c r="O38" s="31">
        <f t="shared" si="30"/>
        <v>2695.2640000000001</v>
      </c>
      <c r="P38" s="31">
        <f t="shared" si="30"/>
        <v>2937.3119999999999</v>
      </c>
      <c r="Q38" s="31">
        <f t="shared" si="30"/>
        <v>3845.4</v>
      </c>
      <c r="R38" s="31">
        <f t="shared" si="30"/>
        <v>4274.9000000000005</v>
      </c>
      <c r="S38" s="31">
        <f t="shared" si="30"/>
        <v>4354.2</v>
      </c>
      <c r="T38" s="31">
        <f t="shared" si="30"/>
        <v>4723.3150000000005</v>
      </c>
      <c r="U38" s="30">
        <f>SUM(I38:T38)</f>
        <v>33291.65588888889</v>
      </c>
      <c r="V38" s="31">
        <f t="shared" ref="V38:AG38" si="31">((V36*V35)/(V37*1000))</f>
        <v>3888.7200000000007</v>
      </c>
      <c r="W38" s="31">
        <f t="shared" si="31"/>
        <v>3869.0640000000003</v>
      </c>
      <c r="X38" s="31">
        <f t="shared" si="31"/>
        <v>4253.2</v>
      </c>
      <c r="Y38" s="31">
        <f t="shared" si="31"/>
        <v>3837.6800000000003</v>
      </c>
      <c r="Z38" s="31">
        <f t="shared" si="31"/>
        <v>4244.5199999999995</v>
      </c>
      <c r="AA38" s="31">
        <f t="shared" si="31"/>
        <v>4103.4000000000005</v>
      </c>
      <c r="AB38" s="31">
        <f t="shared" si="31"/>
        <v>4235.84</v>
      </c>
      <c r="AC38" s="31">
        <f t="shared" si="31"/>
        <v>4095</v>
      </c>
      <c r="AD38" s="31">
        <f t="shared" si="31"/>
        <v>4227.1600000000008</v>
      </c>
      <c r="AE38" s="31">
        <f t="shared" si="31"/>
        <v>4222.82</v>
      </c>
      <c r="AF38" s="31">
        <f t="shared" si="31"/>
        <v>4082.4</v>
      </c>
      <c r="AG38" s="31">
        <f t="shared" si="31"/>
        <v>4214.1400000000003</v>
      </c>
      <c r="AH38" s="30">
        <f>SUM(V38:AG38)</f>
        <v>49273.944000000003</v>
      </c>
      <c r="AI38" s="9"/>
      <c r="AJ38" s="9"/>
    </row>
    <row r="39" spans="1:36" ht="14.25" customHeight="1" outlineLevel="1" x14ac:dyDescent="0.15">
      <c r="A39" s="14" t="s">
        <v>76</v>
      </c>
      <c r="B39" s="61">
        <v>0.3</v>
      </c>
      <c r="C39" s="61">
        <v>0.3</v>
      </c>
      <c r="D39" s="61">
        <v>0.3</v>
      </c>
      <c r="E39" s="61">
        <v>0.3</v>
      </c>
      <c r="F39" s="61">
        <v>0.3</v>
      </c>
      <c r="G39" s="61">
        <v>0.3</v>
      </c>
      <c r="H39" s="62">
        <f>AVERAGE(B39:G39)</f>
        <v>0.3</v>
      </c>
      <c r="I39" s="61">
        <v>0.3</v>
      </c>
      <c r="J39" s="61">
        <v>0.3</v>
      </c>
      <c r="K39" s="61">
        <v>0.3</v>
      </c>
      <c r="L39" s="61">
        <v>0.3</v>
      </c>
      <c r="M39" s="61">
        <v>0.3</v>
      </c>
      <c r="N39" s="61">
        <v>0.3</v>
      </c>
      <c r="O39" s="61">
        <v>0.3</v>
      </c>
      <c r="P39" s="61">
        <v>0.3</v>
      </c>
      <c r="Q39" s="61">
        <v>0.3</v>
      </c>
      <c r="R39" s="61">
        <v>0.3</v>
      </c>
      <c r="S39" s="61">
        <v>0.3</v>
      </c>
      <c r="T39" s="61">
        <v>0.3</v>
      </c>
      <c r="U39" s="62">
        <f>AVERAGE(I39:T39)</f>
        <v>0.29999999999999993</v>
      </c>
      <c r="V39" s="61">
        <v>0.3</v>
      </c>
      <c r="W39" s="61">
        <v>0.3</v>
      </c>
      <c r="X39" s="61">
        <v>0.3</v>
      </c>
      <c r="Y39" s="61">
        <v>0.3</v>
      </c>
      <c r="Z39" s="61">
        <v>0.3</v>
      </c>
      <c r="AA39" s="61">
        <v>0.3</v>
      </c>
      <c r="AB39" s="61">
        <v>0.3</v>
      </c>
      <c r="AC39" s="61">
        <v>0.3</v>
      </c>
      <c r="AD39" s="61">
        <v>0.3</v>
      </c>
      <c r="AE39" s="61">
        <v>0.3</v>
      </c>
      <c r="AF39" s="61">
        <v>0.3</v>
      </c>
      <c r="AG39" s="61">
        <v>0.3</v>
      </c>
      <c r="AH39" s="62">
        <f>AVERAGE(V39:AG39)</f>
        <v>0.29999999999999993</v>
      </c>
      <c r="AI39" s="9"/>
      <c r="AJ39" s="9"/>
    </row>
    <row r="40" spans="1:36" ht="14.25" customHeight="1" outlineLevel="1" x14ac:dyDescent="0.15">
      <c r="A40" s="14" t="s">
        <v>77</v>
      </c>
      <c r="B40" s="31">
        <f t="shared" ref="B40:G40" si="32">B38*B39</f>
        <v>0</v>
      </c>
      <c r="C40" s="31">
        <f t="shared" si="32"/>
        <v>0</v>
      </c>
      <c r="D40" s="31">
        <f t="shared" si="32"/>
        <v>0</v>
      </c>
      <c r="E40" s="31">
        <f t="shared" si="32"/>
        <v>0</v>
      </c>
      <c r="F40" s="31">
        <f t="shared" si="32"/>
        <v>0</v>
      </c>
      <c r="G40" s="31">
        <f t="shared" si="32"/>
        <v>0</v>
      </c>
      <c r="H40" s="30">
        <f>SUM(B40:G40)</f>
        <v>0</v>
      </c>
      <c r="I40" s="31">
        <f t="shared" ref="I40:T40" si="33">I38*I39</f>
        <v>0</v>
      </c>
      <c r="J40" s="31">
        <f t="shared" si="33"/>
        <v>0</v>
      </c>
      <c r="K40" s="31">
        <f t="shared" si="33"/>
        <v>717.54666666666674</v>
      </c>
      <c r="L40" s="31">
        <f t="shared" si="33"/>
        <v>792.80000000000007</v>
      </c>
      <c r="M40" s="31">
        <f t="shared" si="33"/>
        <v>920.69999999999993</v>
      </c>
      <c r="N40" s="31">
        <f t="shared" si="33"/>
        <v>707.33279999999991</v>
      </c>
      <c r="O40" s="31">
        <f t="shared" si="33"/>
        <v>808.57920000000001</v>
      </c>
      <c r="P40" s="31">
        <f t="shared" si="33"/>
        <v>881.19359999999995</v>
      </c>
      <c r="Q40" s="31">
        <f t="shared" si="33"/>
        <v>1153.6199999999999</v>
      </c>
      <c r="R40" s="31">
        <f t="shared" si="33"/>
        <v>1282.47</v>
      </c>
      <c r="S40" s="31">
        <f t="shared" si="33"/>
        <v>1306.26</v>
      </c>
      <c r="T40" s="31">
        <f t="shared" si="33"/>
        <v>1416.9945</v>
      </c>
      <c r="U40" s="30">
        <f>SUM(I40:T40)</f>
        <v>9987.4967666666671</v>
      </c>
      <c r="V40" s="31">
        <f t="shared" ref="V40:AG40" si="34">V38*V39</f>
        <v>1166.6160000000002</v>
      </c>
      <c r="W40" s="31">
        <f t="shared" si="34"/>
        <v>1160.7192</v>
      </c>
      <c r="X40" s="31">
        <f t="shared" si="34"/>
        <v>1275.9599999999998</v>
      </c>
      <c r="Y40" s="31">
        <f t="shared" si="34"/>
        <v>1151.3040000000001</v>
      </c>
      <c r="Z40" s="31">
        <f t="shared" si="34"/>
        <v>1273.3559999999998</v>
      </c>
      <c r="AA40" s="31">
        <f t="shared" si="34"/>
        <v>1231.0200000000002</v>
      </c>
      <c r="AB40" s="31">
        <f t="shared" si="34"/>
        <v>1270.752</v>
      </c>
      <c r="AC40" s="31">
        <f t="shared" si="34"/>
        <v>1228.5</v>
      </c>
      <c r="AD40" s="31">
        <f t="shared" si="34"/>
        <v>1268.1480000000001</v>
      </c>
      <c r="AE40" s="31">
        <f t="shared" si="34"/>
        <v>1266.8459999999998</v>
      </c>
      <c r="AF40" s="31">
        <f t="shared" si="34"/>
        <v>1224.72</v>
      </c>
      <c r="AG40" s="31">
        <f t="shared" si="34"/>
        <v>1264.242</v>
      </c>
      <c r="AH40" s="30">
        <f>SUM(V40:AG40)</f>
        <v>14782.183200000001</v>
      </c>
      <c r="AI40" s="9"/>
      <c r="AJ40" s="9"/>
    </row>
    <row r="41" spans="1:36" ht="14.25" customHeight="1" outlineLevel="1" x14ac:dyDescent="0.15">
      <c r="A41" s="55" t="s">
        <v>78</v>
      </c>
      <c r="B41" s="56">
        <f t="shared" ref="B41:AH41" si="35">SUM(B38,B40)</f>
        <v>0</v>
      </c>
      <c r="C41" s="56">
        <f t="shared" si="35"/>
        <v>0</v>
      </c>
      <c r="D41" s="56">
        <f t="shared" si="35"/>
        <v>0</v>
      </c>
      <c r="E41" s="56">
        <f t="shared" si="35"/>
        <v>0</v>
      </c>
      <c r="F41" s="56">
        <f t="shared" si="35"/>
        <v>0</v>
      </c>
      <c r="G41" s="56">
        <f t="shared" si="35"/>
        <v>0</v>
      </c>
      <c r="H41" s="58">
        <f t="shared" si="35"/>
        <v>0</v>
      </c>
      <c r="I41" s="56">
        <f t="shared" si="35"/>
        <v>0</v>
      </c>
      <c r="J41" s="56">
        <f t="shared" si="35"/>
        <v>0</v>
      </c>
      <c r="K41" s="56">
        <f t="shared" si="35"/>
        <v>3109.3688888888892</v>
      </c>
      <c r="L41" s="56">
        <f t="shared" si="35"/>
        <v>3435.4666666666672</v>
      </c>
      <c r="M41" s="56">
        <f t="shared" si="35"/>
        <v>3989.7</v>
      </c>
      <c r="N41" s="56">
        <f t="shared" si="35"/>
        <v>3065.1088</v>
      </c>
      <c r="O41" s="56">
        <f t="shared" si="35"/>
        <v>3503.8432000000003</v>
      </c>
      <c r="P41" s="56">
        <f t="shared" si="35"/>
        <v>3818.5056</v>
      </c>
      <c r="Q41" s="56">
        <f t="shared" si="35"/>
        <v>4999.0200000000004</v>
      </c>
      <c r="R41" s="56">
        <f t="shared" si="35"/>
        <v>5557.3700000000008</v>
      </c>
      <c r="S41" s="56">
        <f t="shared" si="35"/>
        <v>5660.46</v>
      </c>
      <c r="T41" s="56">
        <f t="shared" si="35"/>
        <v>6140.3095000000003</v>
      </c>
      <c r="U41" s="58">
        <f t="shared" si="35"/>
        <v>43279.152655555561</v>
      </c>
      <c r="V41" s="56">
        <f t="shared" si="35"/>
        <v>5055.3360000000011</v>
      </c>
      <c r="W41" s="56">
        <f t="shared" si="35"/>
        <v>5029.7831999999999</v>
      </c>
      <c r="X41" s="56">
        <f t="shared" si="35"/>
        <v>5529.16</v>
      </c>
      <c r="Y41" s="56">
        <f t="shared" si="35"/>
        <v>4988.9840000000004</v>
      </c>
      <c r="Z41" s="56">
        <f t="shared" si="35"/>
        <v>5517.8759999999993</v>
      </c>
      <c r="AA41" s="56">
        <f t="shared" si="35"/>
        <v>5334.420000000001</v>
      </c>
      <c r="AB41" s="56">
        <f t="shared" si="35"/>
        <v>5506.5920000000006</v>
      </c>
      <c r="AC41" s="56">
        <f t="shared" si="35"/>
        <v>5323.5</v>
      </c>
      <c r="AD41" s="56">
        <f t="shared" si="35"/>
        <v>5495.3080000000009</v>
      </c>
      <c r="AE41" s="56">
        <f t="shared" si="35"/>
        <v>5489.6659999999993</v>
      </c>
      <c r="AF41" s="56">
        <f t="shared" si="35"/>
        <v>5307.12</v>
      </c>
      <c r="AG41" s="56">
        <f t="shared" si="35"/>
        <v>5478.3820000000005</v>
      </c>
      <c r="AH41" s="58">
        <f t="shared" si="35"/>
        <v>64056.127200000003</v>
      </c>
      <c r="AI41" s="60"/>
      <c r="AJ41" s="60"/>
    </row>
    <row r="42" spans="1:36" ht="14.25" customHeight="1" outlineLevel="1" x14ac:dyDescent="0.15">
      <c r="A42" s="14" t="s">
        <v>59</v>
      </c>
      <c r="B42" s="31">
        <f t="shared" ref="B42:AH42" si="36">IFERROR(B41/(B12*#REF!),0)</f>
        <v>0</v>
      </c>
      <c r="C42" s="31">
        <f t="shared" si="36"/>
        <v>0</v>
      </c>
      <c r="D42" s="31">
        <f t="shared" si="36"/>
        <v>0</v>
      </c>
      <c r="E42" s="31">
        <f t="shared" si="36"/>
        <v>0</v>
      </c>
      <c r="F42" s="31">
        <f t="shared" si="36"/>
        <v>0</v>
      </c>
      <c r="G42" s="31">
        <f t="shared" si="36"/>
        <v>0</v>
      </c>
      <c r="H42" s="30">
        <f t="shared" si="36"/>
        <v>0</v>
      </c>
      <c r="I42" s="31">
        <f t="shared" si="36"/>
        <v>0</v>
      </c>
      <c r="J42" s="31">
        <f t="shared" si="36"/>
        <v>0</v>
      </c>
      <c r="K42" s="31">
        <f t="shared" si="36"/>
        <v>0</v>
      </c>
      <c r="L42" s="31">
        <f t="shared" si="36"/>
        <v>0</v>
      </c>
      <c r="M42" s="31">
        <f t="shared" si="36"/>
        <v>0</v>
      </c>
      <c r="N42" s="31">
        <f t="shared" si="36"/>
        <v>0</v>
      </c>
      <c r="O42" s="31">
        <f t="shared" si="36"/>
        <v>0</v>
      </c>
      <c r="P42" s="31">
        <f t="shared" si="36"/>
        <v>0</v>
      </c>
      <c r="Q42" s="31">
        <f t="shared" si="36"/>
        <v>0</v>
      </c>
      <c r="R42" s="31">
        <f t="shared" si="36"/>
        <v>0</v>
      </c>
      <c r="S42" s="31">
        <f t="shared" si="36"/>
        <v>0</v>
      </c>
      <c r="T42" s="31">
        <f t="shared" si="36"/>
        <v>0</v>
      </c>
      <c r="U42" s="30">
        <f t="shared" si="36"/>
        <v>0</v>
      </c>
      <c r="V42" s="31">
        <f t="shared" si="36"/>
        <v>0</v>
      </c>
      <c r="W42" s="31">
        <f t="shared" si="36"/>
        <v>0</v>
      </c>
      <c r="X42" s="31">
        <f t="shared" si="36"/>
        <v>0</v>
      </c>
      <c r="Y42" s="31">
        <f t="shared" si="36"/>
        <v>0</v>
      </c>
      <c r="Z42" s="31">
        <f t="shared" si="36"/>
        <v>0</v>
      </c>
      <c r="AA42" s="31">
        <f t="shared" si="36"/>
        <v>0</v>
      </c>
      <c r="AB42" s="31">
        <f t="shared" si="36"/>
        <v>0</v>
      </c>
      <c r="AC42" s="31">
        <f t="shared" si="36"/>
        <v>0</v>
      </c>
      <c r="AD42" s="31">
        <f t="shared" si="36"/>
        <v>0</v>
      </c>
      <c r="AE42" s="31">
        <f t="shared" si="36"/>
        <v>0</v>
      </c>
      <c r="AF42" s="31">
        <f t="shared" si="36"/>
        <v>0</v>
      </c>
      <c r="AG42" s="31">
        <f t="shared" si="36"/>
        <v>0</v>
      </c>
      <c r="AH42" s="30">
        <f t="shared" si="36"/>
        <v>0</v>
      </c>
      <c r="AI42" s="9"/>
      <c r="AJ42" s="9"/>
    </row>
    <row r="43" spans="1:36" ht="26.25" customHeight="1" outlineLevel="1" x14ac:dyDescent="0.15">
      <c r="A43" s="6"/>
      <c r="B43" s="7"/>
      <c r="C43" s="7"/>
      <c r="D43" s="7"/>
      <c r="E43" s="7"/>
      <c r="F43" s="7"/>
      <c r="G43" s="7"/>
      <c r="H43" s="49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49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49"/>
      <c r="AI43" s="9"/>
      <c r="AJ43" s="9"/>
    </row>
    <row r="44" spans="1:36" ht="18.75" customHeight="1" outlineLevel="1" x14ac:dyDescent="0.15">
      <c r="A44" s="44" t="s">
        <v>80</v>
      </c>
      <c r="B44" s="11"/>
      <c r="C44" s="11"/>
      <c r="D44" s="11"/>
      <c r="E44" s="11"/>
      <c r="F44" s="11"/>
      <c r="G44" s="11"/>
      <c r="H44" s="12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2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2"/>
      <c r="AI44" s="9"/>
      <c r="AJ44" s="9"/>
    </row>
    <row r="45" spans="1:36" ht="14.25" customHeight="1" outlineLevel="1" x14ac:dyDescent="0.15">
      <c r="A45" s="25" t="s">
        <v>81</v>
      </c>
      <c r="B45" s="45"/>
      <c r="C45" s="45"/>
      <c r="D45" s="45"/>
      <c r="E45" s="45"/>
      <c r="F45" s="45"/>
      <c r="G45" s="45"/>
      <c r="H45" s="46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6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6"/>
      <c r="AI45" s="9"/>
      <c r="AJ45" s="9"/>
    </row>
    <row r="46" spans="1:36" ht="14.25" customHeight="1" outlineLevel="1" x14ac:dyDescent="0.15">
      <c r="A46" s="14" t="s">
        <v>82</v>
      </c>
      <c r="B46" s="7">
        <f>B10*Facturación!B24</f>
        <v>0</v>
      </c>
      <c r="C46" s="7">
        <f>C10*Facturación!C24</f>
        <v>0</v>
      </c>
      <c r="D46" s="7">
        <f>D10*Facturación!D24</f>
        <v>0</v>
      </c>
      <c r="E46" s="7">
        <f>E10*Facturación!E24</f>
        <v>0</v>
      </c>
      <c r="F46" s="7">
        <f>F10*Facturación!F24</f>
        <v>0</v>
      </c>
      <c r="G46" s="7">
        <f>G10*Facturación!G24</f>
        <v>0</v>
      </c>
      <c r="H46" s="8">
        <f>H10*Facturación!H24</f>
        <v>0</v>
      </c>
      <c r="I46" s="7">
        <f>I10*Facturación!I24</f>
        <v>0</v>
      </c>
      <c r="J46" s="7">
        <f>J10*Facturación!J24</f>
        <v>0</v>
      </c>
      <c r="K46" s="7">
        <f>K10*Facturación!K24</f>
        <v>0</v>
      </c>
      <c r="L46" s="7">
        <f>L10*Facturación!L24</f>
        <v>0</v>
      </c>
      <c r="M46" s="7">
        <f>M10*Facturación!M24</f>
        <v>0</v>
      </c>
      <c r="N46" s="7">
        <f>N10*Facturación!N24</f>
        <v>59.6</v>
      </c>
      <c r="O46" s="7">
        <f>O10*Facturación!O24</f>
        <v>68.2</v>
      </c>
      <c r="P46" s="7">
        <f>P10*Facturación!P24</f>
        <v>74.400000000000006</v>
      </c>
      <c r="Q46" s="7">
        <f>Q10*Facturación!Q24</f>
        <v>78</v>
      </c>
      <c r="R46" s="7">
        <f>R10*Facturación!R24</f>
        <v>86.800000000000011</v>
      </c>
      <c r="S46" s="7">
        <f>S10*Facturación!S24</f>
        <v>88.5</v>
      </c>
      <c r="T46" s="7">
        <f>T10*Facturación!T24</f>
        <v>96.100000000000009</v>
      </c>
      <c r="U46" s="8">
        <f>U10*Facturación!U24</f>
        <v>445.31666666666661</v>
      </c>
      <c r="V46" s="7">
        <f>V10*Facturación!V24</f>
        <v>99</v>
      </c>
      <c r="W46" s="7">
        <f>W10*Facturación!W24</f>
        <v>98.600000000000009</v>
      </c>
      <c r="X46" s="7">
        <f>X10*Facturación!X24</f>
        <v>108.5</v>
      </c>
      <c r="Y46" s="7">
        <f>Y10*Facturación!Y24</f>
        <v>98</v>
      </c>
      <c r="Z46" s="7">
        <f>Z10*Facturación!Z24</f>
        <v>108.5</v>
      </c>
      <c r="AA46" s="7">
        <f>AA10*Facturación!AA24</f>
        <v>210</v>
      </c>
      <c r="AB46" s="7">
        <f>AB10*Facturación!AB24</f>
        <v>217</v>
      </c>
      <c r="AC46" s="7">
        <f>AC10*Facturación!AC24</f>
        <v>210</v>
      </c>
      <c r="AD46" s="7">
        <f>AD10*Facturación!AD24</f>
        <v>217</v>
      </c>
      <c r="AE46" s="7">
        <f>AE10*Facturación!AE24</f>
        <v>217</v>
      </c>
      <c r="AF46" s="7">
        <f>AF10*Facturación!AF24</f>
        <v>210</v>
      </c>
      <c r="AG46" s="7">
        <f>AG10*Facturación!AG24</f>
        <v>217</v>
      </c>
      <c r="AH46" s="8">
        <f>AH10*Facturación!AH24</f>
        <v>1997.5333333333328</v>
      </c>
      <c r="AI46" s="9"/>
      <c r="AJ46" s="9"/>
    </row>
    <row r="47" spans="1:36" ht="14.25" customHeight="1" outlineLevel="1" x14ac:dyDescent="0.15">
      <c r="A47" s="14" t="s">
        <v>83</v>
      </c>
      <c r="B47" s="68">
        <v>5000</v>
      </c>
      <c r="C47" s="68">
        <v>0</v>
      </c>
      <c r="D47" s="68">
        <v>0</v>
      </c>
      <c r="E47" s="68">
        <v>500</v>
      </c>
      <c r="F47" s="68">
        <v>500</v>
      </c>
      <c r="G47" s="68">
        <v>500</v>
      </c>
      <c r="H47" s="30">
        <f t="shared" ref="H47:H48" si="37">SUM(B47:G47)</f>
        <v>6500</v>
      </c>
      <c r="I47" s="68">
        <v>500</v>
      </c>
      <c r="J47" s="68">
        <v>500</v>
      </c>
      <c r="K47" s="68">
        <v>500</v>
      </c>
      <c r="L47" s="68">
        <v>500</v>
      </c>
      <c r="M47" s="68">
        <v>500</v>
      </c>
      <c r="N47" s="68">
        <v>500</v>
      </c>
      <c r="O47" s="68">
        <v>500</v>
      </c>
      <c r="P47" s="68">
        <v>500</v>
      </c>
      <c r="Q47" s="68">
        <v>500</v>
      </c>
      <c r="R47" s="68">
        <v>500</v>
      </c>
      <c r="S47" s="68">
        <v>500</v>
      </c>
      <c r="T47" s="68">
        <v>500</v>
      </c>
      <c r="U47" s="30">
        <f t="shared" ref="U47:U48" si="38">SUM(I47:T47)</f>
        <v>6000</v>
      </c>
      <c r="V47" s="68">
        <v>1000</v>
      </c>
      <c r="W47" s="68">
        <v>1000</v>
      </c>
      <c r="X47" s="68">
        <v>1000</v>
      </c>
      <c r="Y47" s="68">
        <v>1000</v>
      </c>
      <c r="Z47" s="68">
        <v>1000</v>
      </c>
      <c r="AA47" s="68">
        <v>1000</v>
      </c>
      <c r="AB47" s="68">
        <v>1000</v>
      </c>
      <c r="AC47" s="68">
        <v>1000</v>
      </c>
      <c r="AD47" s="68">
        <v>1000</v>
      </c>
      <c r="AE47" s="68">
        <v>1000</v>
      </c>
      <c r="AF47" s="68">
        <v>1000</v>
      </c>
      <c r="AG47" s="68">
        <v>1000</v>
      </c>
      <c r="AH47" s="30">
        <f t="shared" ref="AH47:AH48" si="39">SUM(V47:AG47)</f>
        <v>12000</v>
      </c>
      <c r="AI47" s="9"/>
      <c r="AJ47" s="9"/>
    </row>
    <row r="48" spans="1:36" ht="14.25" customHeight="1" outlineLevel="1" x14ac:dyDescent="0.15">
      <c r="A48" s="14" t="s">
        <v>84</v>
      </c>
      <c r="B48" s="29">
        <v>3000</v>
      </c>
      <c r="C48" s="29">
        <v>3000</v>
      </c>
      <c r="D48" s="29">
        <v>3000</v>
      </c>
      <c r="E48" s="29">
        <v>500</v>
      </c>
      <c r="F48" s="29">
        <v>500</v>
      </c>
      <c r="G48" s="29">
        <v>500</v>
      </c>
      <c r="H48" s="30">
        <f t="shared" si="37"/>
        <v>10500</v>
      </c>
      <c r="I48" s="29">
        <v>500</v>
      </c>
      <c r="J48" s="29">
        <v>500</v>
      </c>
      <c r="K48" s="29">
        <v>500</v>
      </c>
      <c r="L48" s="29">
        <v>500</v>
      </c>
      <c r="M48" s="29">
        <v>500</v>
      </c>
      <c r="N48" s="29">
        <v>500</v>
      </c>
      <c r="O48" s="29">
        <v>500</v>
      </c>
      <c r="P48" s="29">
        <v>500</v>
      </c>
      <c r="Q48" s="29">
        <v>500</v>
      </c>
      <c r="R48" s="29">
        <v>500</v>
      </c>
      <c r="S48" s="29">
        <v>500</v>
      </c>
      <c r="T48" s="29">
        <v>500</v>
      </c>
      <c r="U48" s="30">
        <f t="shared" si="38"/>
        <v>6000</v>
      </c>
      <c r="V48" s="29">
        <v>1000</v>
      </c>
      <c r="W48" s="29">
        <v>1000</v>
      </c>
      <c r="X48" s="29">
        <v>1000</v>
      </c>
      <c r="Y48" s="29">
        <v>1000</v>
      </c>
      <c r="Z48" s="29">
        <v>1000</v>
      </c>
      <c r="AA48" s="29">
        <v>1000</v>
      </c>
      <c r="AB48" s="29">
        <v>1000</v>
      </c>
      <c r="AC48" s="29">
        <v>1000</v>
      </c>
      <c r="AD48" s="29">
        <v>1000</v>
      </c>
      <c r="AE48" s="29">
        <v>1000</v>
      </c>
      <c r="AF48" s="29">
        <v>1000</v>
      </c>
      <c r="AG48" s="29">
        <v>1000</v>
      </c>
      <c r="AH48" s="30">
        <f t="shared" si="39"/>
        <v>12000</v>
      </c>
      <c r="AI48" s="9"/>
      <c r="AJ48" s="69"/>
    </row>
    <row r="49" spans="1:36" ht="14.25" customHeight="1" outlineLevel="1" x14ac:dyDescent="0.15">
      <c r="A49" s="55" t="s">
        <v>85</v>
      </c>
      <c r="B49" s="56">
        <f t="shared" ref="B49:AH49" si="40">SUM(B47:B48)</f>
        <v>8000</v>
      </c>
      <c r="C49" s="56">
        <f t="shared" si="40"/>
        <v>3000</v>
      </c>
      <c r="D49" s="56">
        <f t="shared" si="40"/>
        <v>3000</v>
      </c>
      <c r="E49" s="56">
        <f t="shared" si="40"/>
        <v>1000</v>
      </c>
      <c r="F49" s="56">
        <f t="shared" si="40"/>
        <v>1000</v>
      </c>
      <c r="G49" s="56">
        <f t="shared" si="40"/>
        <v>1000</v>
      </c>
      <c r="H49" s="58">
        <f t="shared" si="40"/>
        <v>17000</v>
      </c>
      <c r="I49" s="56">
        <f t="shared" si="40"/>
        <v>1000</v>
      </c>
      <c r="J49" s="56">
        <f t="shared" si="40"/>
        <v>1000</v>
      </c>
      <c r="K49" s="56">
        <f t="shared" si="40"/>
        <v>1000</v>
      </c>
      <c r="L49" s="56">
        <f t="shared" si="40"/>
        <v>1000</v>
      </c>
      <c r="M49" s="56">
        <f t="shared" si="40"/>
        <v>1000</v>
      </c>
      <c r="N49" s="56">
        <f t="shared" si="40"/>
        <v>1000</v>
      </c>
      <c r="O49" s="56">
        <f t="shared" si="40"/>
        <v>1000</v>
      </c>
      <c r="P49" s="56">
        <f t="shared" si="40"/>
        <v>1000</v>
      </c>
      <c r="Q49" s="56">
        <f t="shared" si="40"/>
        <v>1000</v>
      </c>
      <c r="R49" s="56">
        <f t="shared" si="40"/>
        <v>1000</v>
      </c>
      <c r="S49" s="56">
        <f t="shared" si="40"/>
        <v>1000</v>
      </c>
      <c r="T49" s="56">
        <f t="shared" si="40"/>
        <v>1000</v>
      </c>
      <c r="U49" s="58">
        <f t="shared" si="40"/>
        <v>12000</v>
      </c>
      <c r="V49" s="56">
        <f t="shared" si="40"/>
        <v>2000</v>
      </c>
      <c r="W49" s="56">
        <f t="shared" si="40"/>
        <v>2000</v>
      </c>
      <c r="X49" s="56">
        <f t="shared" si="40"/>
        <v>2000</v>
      </c>
      <c r="Y49" s="56">
        <f t="shared" si="40"/>
        <v>2000</v>
      </c>
      <c r="Z49" s="56">
        <f t="shared" si="40"/>
        <v>2000</v>
      </c>
      <c r="AA49" s="56">
        <f t="shared" si="40"/>
        <v>2000</v>
      </c>
      <c r="AB49" s="56">
        <f t="shared" si="40"/>
        <v>2000</v>
      </c>
      <c r="AC49" s="56">
        <f t="shared" si="40"/>
        <v>2000</v>
      </c>
      <c r="AD49" s="56">
        <f t="shared" si="40"/>
        <v>2000</v>
      </c>
      <c r="AE49" s="56">
        <f t="shared" si="40"/>
        <v>2000</v>
      </c>
      <c r="AF49" s="56">
        <f t="shared" si="40"/>
        <v>2000</v>
      </c>
      <c r="AG49" s="56">
        <f t="shared" si="40"/>
        <v>2000</v>
      </c>
      <c r="AH49" s="58">
        <f t="shared" si="40"/>
        <v>24000</v>
      </c>
      <c r="AI49" s="60"/>
      <c r="AJ49" s="60"/>
    </row>
    <row r="50" spans="1:36" ht="14.25" customHeight="1" outlineLevel="1" x14ac:dyDescent="0.15">
      <c r="A50" s="14" t="s">
        <v>87</v>
      </c>
      <c r="B50" s="31">
        <f t="shared" ref="B50:AH50" si="41">IFERROR(B$49/B$46,0)</f>
        <v>0</v>
      </c>
      <c r="C50" s="31">
        <f t="shared" si="41"/>
        <v>0</v>
      </c>
      <c r="D50" s="31">
        <f t="shared" si="41"/>
        <v>0</v>
      </c>
      <c r="E50" s="31">
        <f t="shared" si="41"/>
        <v>0</v>
      </c>
      <c r="F50" s="31">
        <f t="shared" si="41"/>
        <v>0</v>
      </c>
      <c r="G50" s="31">
        <f t="shared" si="41"/>
        <v>0</v>
      </c>
      <c r="H50" s="30">
        <f t="shared" si="41"/>
        <v>0</v>
      </c>
      <c r="I50" s="31">
        <f t="shared" si="41"/>
        <v>0</v>
      </c>
      <c r="J50" s="31">
        <f t="shared" si="41"/>
        <v>0</v>
      </c>
      <c r="K50" s="31">
        <f t="shared" si="41"/>
        <v>0</v>
      </c>
      <c r="L50" s="31">
        <f t="shared" si="41"/>
        <v>0</v>
      </c>
      <c r="M50" s="31">
        <f t="shared" si="41"/>
        <v>0</v>
      </c>
      <c r="N50" s="31">
        <f t="shared" si="41"/>
        <v>16.778523489932887</v>
      </c>
      <c r="O50" s="31">
        <f t="shared" si="41"/>
        <v>14.662756598240469</v>
      </c>
      <c r="P50" s="31">
        <f t="shared" si="41"/>
        <v>13.440860215053762</v>
      </c>
      <c r="Q50" s="31">
        <f t="shared" si="41"/>
        <v>12.820512820512821</v>
      </c>
      <c r="R50" s="31">
        <f t="shared" si="41"/>
        <v>11.520737327188938</v>
      </c>
      <c r="S50" s="31">
        <f t="shared" si="41"/>
        <v>11.299435028248588</v>
      </c>
      <c r="T50" s="31">
        <f t="shared" si="41"/>
        <v>10.40582726326743</v>
      </c>
      <c r="U50" s="30">
        <f t="shared" si="41"/>
        <v>26.947116284292079</v>
      </c>
      <c r="V50" s="31">
        <f t="shared" si="41"/>
        <v>20.202020202020201</v>
      </c>
      <c r="W50" s="31">
        <f t="shared" si="41"/>
        <v>20.283975659229206</v>
      </c>
      <c r="X50" s="31">
        <f t="shared" si="41"/>
        <v>18.433179723502302</v>
      </c>
      <c r="Y50" s="31">
        <f t="shared" si="41"/>
        <v>20.408163265306122</v>
      </c>
      <c r="Z50" s="31">
        <f t="shared" si="41"/>
        <v>18.433179723502302</v>
      </c>
      <c r="AA50" s="31">
        <f t="shared" si="41"/>
        <v>9.5238095238095237</v>
      </c>
      <c r="AB50" s="31">
        <f t="shared" si="41"/>
        <v>9.2165898617511512</v>
      </c>
      <c r="AC50" s="31">
        <f t="shared" si="41"/>
        <v>9.5238095238095237</v>
      </c>
      <c r="AD50" s="31">
        <f t="shared" si="41"/>
        <v>9.2165898617511512</v>
      </c>
      <c r="AE50" s="31">
        <f t="shared" si="41"/>
        <v>9.2165898617511512</v>
      </c>
      <c r="AF50" s="31">
        <f t="shared" si="41"/>
        <v>9.5238095238095237</v>
      </c>
      <c r="AG50" s="31">
        <f t="shared" si="41"/>
        <v>9.2165898617511512</v>
      </c>
      <c r="AH50" s="30">
        <f t="shared" si="41"/>
        <v>12.01481827587358</v>
      </c>
      <c r="AI50" s="9"/>
      <c r="AJ50" s="9"/>
    </row>
    <row r="51" spans="1:36" ht="14.25" customHeight="1" outlineLevel="1" x14ac:dyDescent="0.15">
      <c r="A51" s="14" t="s">
        <v>89</v>
      </c>
      <c r="B51" s="31">
        <f t="shared" ref="B51:AH51" si="42">IFERROR(B$49/B$46,0)</f>
        <v>0</v>
      </c>
      <c r="C51" s="31">
        <f t="shared" si="42"/>
        <v>0</v>
      </c>
      <c r="D51" s="31">
        <f t="shared" si="42"/>
        <v>0</v>
      </c>
      <c r="E51" s="31">
        <f t="shared" si="42"/>
        <v>0</v>
      </c>
      <c r="F51" s="31">
        <f t="shared" si="42"/>
        <v>0</v>
      </c>
      <c r="G51" s="31">
        <f t="shared" si="42"/>
        <v>0</v>
      </c>
      <c r="H51" s="30">
        <f t="shared" si="42"/>
        <v>0</v>
      </c>
      <c r="I51" s="31">
        <f t="shared" si="42"/>
        <v>0</v>
      </c>
      <c r="J51" s="31">
        <f t="shared" si="42"/>
        <v>0</v>
      </c>
      <c r="K51" s="31">
        <f t="shared" si="42"/>
        <v>0</v>
      </c>
      <c r="L51" s="31">
        <f t="shared" si="42"/>
        <v>0</v>
      </c>
      <c r="M51" s="31">
        <f t="shared" si="42"/>
        <v>0</v>
      </c>
      <c r="N51" s="31">
        <f t="shared" si="42"/>
        <v>16.778523489932887</v>
      </c>
      <c r="O51" s="31">
        <f t="shared" si="42"/>
        <v>14.662756598240469</v>
      </c>
      <c r="P51" s="31">
        <f t="shared" si="42"/>
        <v>13.440860215053762</v>
      </c>
      <c r="Q51" s="31">
        <f t="shared" si="42"/>
        <v>12.820512820512821</v>
      </c>
      <c r="R51" s="31">
        <f t="shared" si="42"/>
        <v>11.520737327188938</v>
      </c>
      <c r="S51" s="31">
        <f t="shared" si="42"/>
        <v>11.299435028248588</v>
      </c>
      <c r="T51" s="31">
        <f t="shared" si="42"/>
        <v>10.40582726326743</v>
      </c>
      <c r="U51" s="30">
        <f t="shared" si="42"/>
        <v>26.947116284292079</v>
      </c>
      <c r="V51" s="31">
        <f t="shared" si="42"/>
        <v>20.202020202020201</v>
      </c>
      <c r="W51" s="31">
        <f t="shared" si="42"/>
        <v>20.283975659229206</v>
      </c>
      <c r="X51" s="31">
        <f t="shared" si="42"/>
        <v>18.433179723502302</v>
      </c>
      <c r="Y51" s="31">
        <f t="shared" si="42"/>
        <v>20.408163265306122</v>
      </c>
      <c r="Z51" s="31">
        <f t="shared" si="42"/>
        <v>18.433179723502302</v>
      </c>
      <c r="AA51" s="31">
        <f t="shared" si="42"/>
        <v>9.5238095238095237</v>
      </c>
      <c r="AB51" s="31">
        <f t="shared" si="42"/>
        <v>9.2165898617511512</v>
      </c>
      <c r="AC51" s="31">
        <f t="shared" si="42"/>
        <v>9.5238095238095237</v>
      </c>
      <c r="AD51" s="31">
        <f t="shared" si="42"/>
        <v>9.2165898617511512</v>
      </c>
      <c r="AE51" s="31">
        <f t="shared" si="42"/>
        <v>9.2165898617511512</v>
      </c>
      <c r="AF51" s="31">
        <f t="shared" si="42"/>
        <v>9.5238095238095237</v>
      </c>
      <c r="AG51" s="31">
        <f t="shared" si="42"/>
        <v>9.2165898617511512</v>
      </c>
      <c r="AH51" s="30">
        <f t="shared" si="42"/>
        <v>12.01481827587358</v>
      </c>
      <c r="AI51" s="9"/>
      <c r="AJ51" s="9"/>
    </row>
    <row r="52" spans="1:36" ht="14.25" customHeight="1" outlineLevel="1" x14ac:dyDescent="0.15">
      <c r="A52" s="6"/>
      <c r="B52" s="7"/>
      <c r="C52" s="7"/>
      <c r="D52" s="7"/>
      <c r="E52" s="7"/>
      <c r="F52" s="7"/>
      <c r="G52" s="7"/>
      <c r="H52" s="8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8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8"/>
      <c r="AI52" s="9"/>
      <c r="AJ52" s="9"/>
    </row>
    <row r="53" spans="1:36" ht="14.25" customHeight="1" outlineLevel="1" x14ac:dyDescent="0.15">
      <c r="A53" s="25" t="s">
        <v>66</v>
      </c>
      <c r="B53" s="45"/>
      <c r="C53" s="45"/>
      <c r="D53" s="45"/>
      <c r="E53" s="45"/>
      <c r="F53" s="45"/>
      <c r="G53" s="45"/>
      <c r="H53" s="46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6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6"/>
      <c r="AI53" s="9"/>
      <c r="AJ53" s="9"/>
    </row>
    <row r="54" spans="1:36" ht="14.25" customHeight="1" outlineLevel="1" x14ac:dyDescent="0.15">
      <c r="A54" s="14" t="s">
        <v>94</v>
      </c>
      <c r="B54" s="7">
        <f>Facturación!B24*B13</f>
        <v>0</v>
      </c>
      <c r="C54" s="7">
        <f>Facturación!C24*C13</f>
        <v>0</v>
      </c>
      <c r="D54" s="7">
        <f>Facturación!D24*D13</f>
        <v>63</v>
      </c>
      <c r="E54" s="7">
        <f>Facturación!E24*E13</f>
        <v>77.5</v>
      </c>
      <c r="F54" s="7">
        <f>Facturación!F24*F13</f>
        <v>78</v>
      </c>
      <c r="G54" s="7">
        <f>Facturación!G24*G13</f>
        <v>74.399999999999991</v>
      </c>
      <c r="H54" s="8">
        <f>Facturación!H24*H13</f>
        <v>142.35</v>
      </c>
      <c r="I54" s="7">
        <f>Facturación!I24*I13</f>
        <v>62</v>
      </c>
      <c r="J54" s="7">
        <f>Facturación!J24*J13</f>
        <v>33.6</v>
      </c>
      <c r="K54" s="7">
        <f>Facturación!K24*K13</f>
        <v>43.400000000000006</v>
      </c>
      <c r="L54" s="7">
        <f>Facturación!L24*L13</f>
        <v>48</v>
      </c>
      <c r="M54" s="7">
        <f>Facturación!M24*M13</f>
        <v>55.800000000000004</v>
      </c>
      <c r="N54" s="7">
        <f>Facturación!N24*N13</f>
        <v>59.6</v>
      </c>
      <c r="O54" s="7">
        <f>Facturación!O24*O13</f>
        <v>68.2</v>
      </c>
      <c r="P54" s="7">
        <f>Facturación!P24*P13</f>
        <v>74.400000000000006</v>
      </c>
      <c r="Q54" s="7">
        <f>Facturación!Q24*Q13</f>
        <v>78</v>
      </c>
      <c r="R54" s="7">
        <f>Facturación!R24*R13</f>
        <v>86.800000000000011</v>
      </c>
      <c r="S54" s="7">
        <f>Facturación!S24*S13</f>
        <v>88.5</v>
      </c>
      <c r="T54" s="7">
        <f>Facturación!T24*T13</f>
        <v>96.100000000000009</v>
      </c>
      <c r="U54" s="8">
        <f>Facturación!U24*U13</f>
        <v>827.01666666666665</v>
      </c>
      <c r="V54" s="7">
        <f>Facturación!V24*V13</f>
        <v>99</v>
      </c>
      <c r="W54" s="7">
        <f>Facturación!W24*W13</f>
        <v>98.600000000000009</v>
      </c>
      <c r="X54" s="7">
        <f>Facturación!X24*X13</f>
        <v>108.5</v>
      </c>
      <c r="Y54" s="7">
        <f>Facturación!Y24*Y13</f>
        <v>98</v>
      </c>
      <c r="Z54" s="7">
        <f>Facturación!Z24*Z13</f>
        <v>108.5</v>
      </c>
      <c r="AA54" s="7">
        <f>Facturación!AA24*AA13</f>
        <v>105</v>
      </c>
      <c r="AB54" s="7">
        <f>Facturación!AB24*AB13</f>
        <v>108.5</v>
      </c>
      <c r="AC54" s="7">
        <f>Facturación!AC24*AC13</f>
        <v>105</v>
      </c>
      <c r="AD54" s="7">
        <f>Facturación!AD24*AD13</f>
        <v>108.5</v>
      </c>
      <c r="AE54" s="7">
        <f>Facturación!AE24*AE13</f>
        <v>108.5</v>
      </c>
      <c r="AF54" s="7">
        <f>Facturación!AF24*AF13</f>
        <v>105</v>
      </c>
      <c r="AG54" s="7">
        <f>Facturación!AG24*AG13</f>
        <v>108.5</v>
      </c>
      <c r="AH54" s="8">
        <f>Facturación!AH24*AH13</f>
        <v>1261.5999999999999</v>
      </c>
      <c r="AI54" s="9"/>
      <c r="AJ54" s="9"/>
    </row>
    <row r="55" spans="1:36" ht="14.25" customHeight="1" outlineLevel="1" x14ac:dyDescent="0.15">
      <c r="A55" s="14" t="s">
        <v>95</v>
      </c>
      <c r="B55" s="29">
        <v>3000</v>
      </c>
      <c r="C55" s="29">
        <v>3000</v>
      </c>
      <c r="D55" s="29">
        <v>3000</v>
      </c>
      <c r="E55" s="29">
        <v>500</v>
      </c>
      <c r="F55" s="29">
        <v>500</v>
      </c>
      <c r="G55" s="29">
        <v>500</v>
      </c>
      <c r="H55" s="30">
        <f>SUM(B55:G55)</f>
        <v>10500</v>
      </c>
      <c r="I55" s="29">
        <v>1000</v>
      </c>
      <c r="J55" s="29">
        <v>1000</v>
      </c>
      <c r="K55" s="29">
        <v>1000</v>
      </c>
      <c r="L55" s="29">
        <v>1000</v>
      </c>
      <c r="M55" s="29">
        <v>1000</v>
      </c>
      <c r="N55" s="29">
        <v>1000</v>
      </c>
      <c r="O55" s="29">
        <v>1000</v>
      </c>
      <c r="P55" s="29">
        <v>1000</v>
      </c>
      <c r="Q55" s="29">
        <v>1000</v>
      </c>
      <c r="R55" s="29">
        <v>1000</v>
      </c>
      <c r="S55" s="29">
        <v>1000</v>
      </c>
      <c r="T55" s="29">
        <v>1000</v>
      </c>
      <c r="U55" s="30">
        <f>SUM(I55:T55)</f>
        <v>12000</v>
      </c>
      <c r="V55" s="29">
        <v>2000</v>
      </c>
      <c r="W55" s="29">
        <v>2000</v>
      </c>
      <c r="X55" s="29">
        <v>2000</v>
      </c>
      <c r="Y55" s="29">
        <v>2000</v>
      </c>
      <c r="Z55" s="29">
        <v>2000</v>
      </c>
      <c r="AA55" s="29">
        <v>2000</v>
      </c>
      <c r="AB55" s="29">
        <v>2000</v>
      </c>
      <c r="AC55" s="29">
        <v>2000</v>
      </c>
      <c r="AD55" s="29">
        <v>2000</v>
      </c>
      <c r="AE55" s="29">
        <v>2000</v>
      </c>
      <c r="AF55" s="29">
        <v>2000</v>
      </c>
      <c r="AG55" s="29">
        <v>2000</v>
      </c>
      <c r="AH55" s="30">
        <f>SUM(V55:AG55)</f>
        <v>24000</v>
      </c>
      <c r="AI55" s="9"/>
      <c r="AJ55" s="9"/>
    </row>
    <row r="56" spans="1:36" ht="14.25" customHeight="1" outlineLevel="1" x14ac:dyDescent="0.15">
      <c r="A56" s="55" t="s">
        <v>96</v>
      </c>
      <c r="B56" s="56">
        <f t="shared" ref="B56:AH56" si="43">SUM(B55)</f>
        <v>3000</v>
      </c>
      <c r="C56" s="56">
        <f t="shared" si="43"/>
        <v>3000</v>
      </c>
      <c r="D56" s="56">
        <f t="shared" si="43"/>
        <v>3000</v>
      </c>
      <c r="E56" s="56">
        <f t="shared" si="43"/>
        <v>500</v>
      </c>
      <c r="F56" s="56">
        <f t="shared" si="43"/>
        <v>500</v>
      </c>
      <c r="G56" s="56">
        <f t="shared" si="43"/>
        <v>500</v>
      </c>
      <c r="H56" s="58">
        <f t="shared" si="43"/>
        <v>10500</v>
      </c>
      <c r="I56" s="56">
        <f t="shared" si="43"/>
        <v>1000</v>
      </c>
      <c r="J56" s="56">
        <f t="shared" si="43"/>
        <v>1000</v>
      </c>
      <c r="K56" s="56">
        <f t="shared" si="43"/>
        <v>1000</v>
      </c>
      <c r="L56" s="56">
        <f t="shared" si="43"/>
        <v>1000</v>
      </c>
      <c r="M56" s="56">
        <f t="shared" si="43"/>
        <v>1000</v>
      </c>
      <c r="N56" s="56">
        <f t="shared" si="43"/>
        <v>1000</v>
      </c>
      <c r="O56" s="56">
        <f t="shared" si="43"/>
        <v>1000</v>
      </c>
      <c r="P56" s="56">
        <f t="shared" si="43"/>
        <v>1000</v>
      </c>
      <c r="Q56" s="56">
        <f t="shared" si="43"/>
        <v>1000</v>
      </c>
      <c r="R56" s="56">
        <f t="shared" si="43"/>
        <v>1000</v>
      </c>
      <c r="S56" s="56">
        <f t="shared" si="43"/>
        <v>1000</v>
      </c>
      <c r="T56" s="56">
        <f t="shared" si="43"/>
        <v>1000</v>
      </c>
      <c r="U56" s="58">
        <f t="shared" si="43"/>
        <v>12000</v>
      </c>
      <c r="V56" s="56">
        <f t="shared" si="43"/>
        <v>2000</v>
      </c>
      <c r="W56" s="56">
        <f t="shared" si="43"/>
        <v>2000</v>
      </c>
      <c r="X56" s="56">
        <f t="shared" si="43"/>
        <v>2000</v>
      </c>
      <c r="Y56" s="56">
        <f t="shared" si="43"/>
        <v>2000</v>
      </c>
      <c r="Z56" s="56">
        <f t="shared" si="43"/>
        <v>2000</v>
      </c>
      <c r="AA56" s="56">
        <f t="shared" si="43"/>
        <v>2000</v>
      </c>
      <c r="AB56" s="56">
        <f t="shared" si="43"/>
        <v>2000</v>
      </c>
      <c r="AC56" s="56">
        <f t="shared" si="43"/>
        <v>2000</v>
      </c>
      <c r="AD56" s="56">
        <f t="shared" si="43"/>
        <v>2000</v>
      </c>
      <c r="AE56" s="56">
        <f t="shared" si="43"/>
        <v>2000</v>
      </c>
      <c r="AF56" s="56">
        <f t="shared" si="43"/>
        <v>2000</v>
      </c>
      <c r="AG56" s="56">
        <f t="shared" si="43"/>
        <v>2000</v>
      </c>
      <c r="AH56" s="58">
        <f t="shared" si="43"/>
        <v>24000</v>
      </c>
      <c r="AI56" s="60"/>
      <c r="AJ56" s="60"/>
    </row>
    <row r="57" spans="1:36" ht="14.25" customHeight="1" outlineLevel="1" x14ac:dyDescent="0.15">
      <c r="A57" s="14" t="s">
        <v>87</v>
      </c>
      <c r="B57" s="31">
        <f t="shared" ref="B57:AH57" si="44">IFERROR(B$56/B$54,0)</f>
        <v>0</v>
      </c>
      <c r="C57" s="31">
        <f t="shared" si="44"/>
        <v>0</v>
      </c>
      <c r="D57" s="31">
        <f t="shared" si="44"/>
        <v>47.61904761904762</v>
      </c>
      <c r="E57" s="31">
        <f t="shared" si="44"/>
        <v>6.4516129032258061</v>
      </c>
      <c r="F57" s="31">
        <f t="shared" si="44"/>
        <v>6.4102564102564106</v>
      </c>
      <c r="G57" s="31">
        <f t="shared" si="44"/>
        <v>6.7204301075268829</v>
      </c>
      <c r="H57" s="30">
        <f t="shared" si="44"/>
        <v>73.76185458377239</v>
      </c>
      <c r="I57" s="31">
        <f t="shared" si="44"/>
        <v>16.129032258064516</v>
      </c>
      <c r="J57" s="31">
        <f t="shared" si="44"/>
        <v>29.761904761904759</v>
      </c>
      <c r="K57" s="31">
        <f t="shared" si="44"/>
        <v>23.041474654377875</v>
      </c>
      <c r="L57" s="31">
        <f t="shared" si="44"/>
        <v>20.833333333333332</v>
      </c>
      <c r="M57" s="31">
        <f t="shared" si="44"/>
        <v>17.921146953405017</v>
      </c>
      <c r="N57" s="31">
        <f t="shared" si="44"/>
        <v>16.778523489932887</v>
      </c>
      <c r="O57" s="31">
        <f t="shared" si="44"/>
        <v>14.662756598240469</v>
      </c>
      <c r="P57" s="31">
        <f t="shared" si="44"/>
        <v>13.440860215053762</v>
      </c>
      <c r="Q57" s="31">
        <f t="shared" si="44"/>
        <v>12.820512820512821</v>
      </c>
      <c r="R57" s="31">
        <f t="shared" si="44"/>
        <v>11.520737327188938</v>
      </c>
      <c r="S57" s="31">
        <f t="shared" si="44"/>
        <v>11.299435028248588</v>
      </c>
      <c r="T57" s="31">
        <f t="shared" si="44"/>
        <v>10.40582726326743</v>
      </c>
      <c r="U57" s="30">
        <f t="shared" si="44"/>
        <v>14.509985691541887</v>
      </c>
      <c r="V57" s="31">
        <f t="shared" si="44"/>
        <v>20.202020202020201</v>
      </c>
      <c r="W57" s="31">
        <f t="shared" si="44"/>
        <v>20.283975659229206</v>
      </c>
      <c r="X57" s="31">
        <f t="shared" si="44"/>
        <v>18.433179723502302</v>
      </c>
      <c r="Y57" s="31">
        <f t="shared" si="44"/>
        <v>20.408163265306122</v>
      </c>
      <c r="Z57" s="31">
        <f t="shared" si="44"/>
        <v>18.433179723502302</v>
      </c>
      <c r="AA57" s="31">
        <f t="shared" si="44"/>
        <v>19.047619047619047</v>
      </c>
      <c r="AB57" s="31">
        <f t="shared" si="44"/>
        <v>18.433179723502302</v>
      </c>
      <c r="AC57" s="31">
        <f t="shared" si="44"/>
        <v>19.047619047619047</v>
      </c>
      <c r="AD57" s="31">
        <f t="shared" si="44"/>
        <v>18.433179723502302</v>
      </c>
      <c r="AE57" s="31">
        <f t="shared" si="44"/>
        <v>18.433179723502302</v>
      </c>
      <c r="AF57" s="31">
        <f t="shared" si="44"/>
        <v>19.047619047619047</v>
      </c>
      <c r="AG57" s="31">
        <f t="shared" si="44"/>
        <v>18.433179723502302</v>
      </c>
      <c r="AH57" s="30">
        <f t="shared" si="44"/>
        <v>19.023462270133166</v>
      </c>
      <c r="AI57" s="9"/>
      <c r="AJ57" s="9"/>
    </row>
    <row r="58" spans="1:36" ht="14.25" customHeight="1" outlineLevel="1" x14ac:dyDescent="0.15">
      <c r="A58" s="14" t="s">
        <v>89</v>
      </c>
      <c r="B58" s="31">
        <f t="shared" ref="B58:AH58" si="45">IFERROR(B$56/B$54,0)</f>
        <v>0</v>
      </c>
      <c r="C58" s="31">
        <f t="shared" si="45"/>
        <v>0</v>
      </c>
      <c r="D58" s="31">
        <f t="shared" si="45"/>
        <v>47.61904761904762</v>
      </c>
      <c r="E58" s="31">
        <f t="shared" si="45"/>
        <v>6.4516129032258061</v>
      </c>
      <c r="F58" s="31">
        <f t="shared" si="45"/>
        <v>6.4102564102564106</v>
      </c>
      <c r="G58" s="31">
        <f t="shared" si="45"/>
        <v>6.7204301075268829</v>
      </c>
      <c r="H58" s="30">
        <f t="shared" si="45"/>
        <v>73.76185458377239</v>
      </c>
      <c r="I58" s="31">
        <f t="shared" si="45"/>
        <v>16.129032258064516</v>
      </c>
      <c r="J58" s="31">
        <f t="shared" si="45"/>
        <v>29.761904761904759</v>
      </c>
      <c r="K58" s="31">
        <f t="shared" si="45"/>
        <v>23.041474654377875</v>
      </c>
      <c r="L58" s="31">
        <f t="shared" si="45"/>
        <v>20.833333333333332</v>
      </c>
      <c r="M58" s="31">
        <f t="shared" si="45"/>
        <v>17.921146953405017</v>
      </c>
      <c r="N58" s="31">
        <f t="shared" si="45"/>
        <v>16.778523489932887</v>
      </c>
      <c r="O58" s="31">
        <f t="shared" si="45"/>
        <v>14.662756598240469</v>
      </c>
      <c r="P58" s="31">
        <f t="shared" si="45"/>
        <v>13.440860215053762</v>
      </c>
      <c r="Q58" s="31">
        <f t="shared" si="45"/>
        <v>12.820512820512821</v>
      </c>
      <c r="R58" s="31">
        <f t="shared" si="45"/>
        <v>11.520737327188938</v>
      </c>
      <c r="S58" s="31">
        <f t="shared" si="45"/>
        <v>11.299435028248588</v>
      </c>
      <c r="T58" s="31">
        <f t="shared" si="45"/>
        <v>10.40582726326743</v>
      </c>
      <c r="U58" s="30">
        <f t="shared" si="45"/>
        <v>14.509985691541887</v>
      </c>
      <c r="V58" s="31">
        <f t="shared" si="45"/>
        <v>20.202020202020201</v>
      </c>
      <c r="W58" s="31">
        <f t="shared" si="45"/>
        <v>20.283975659229206</v>
      </c>
      <c r="X58" s="31">
        <f t="shared" si="45"/>
        <v>18.433179723502302</v>
      </c>
      <c r="Y58" s="31">
        <f t="shared" si="45"/>
        <v>20.408163265306122</v>
      </c>
      <c r="Z58" s="31">
        <f t="shared" si="45"/>
        <v>18.433179723502302</v>
      </c>
      <c r="AA58" s="31">
        <f t="shared" si="45"/>
        <v>19.047619047619047</v>
      </c>
      <c r="AB58" s="31">
        <f t="shared" si="45"/>
        <v>18.433179723502302</v>
      </c>
      <c r="AC58" s="31">
        <f t="shared" si="45"/>
        <v>19.047619047619047</v>
      </c>
      <c r="AD58" s="31">
        <f t="shared" si="45"/>
        <v>18.433179723502302</v>
      </c>
      <c r="AE58" s="31">
        <f t="shared" si="45"/>
        <v>18.433179723502302</v>
      </c>
      <c r="AF58" s="31">
        <f t="shared" si="45"/>
        <v>19.047619047619047</v>
      </c>
      <c r="AG58" s="31">
        <f t="shared" si="45"/>
        <v>18.433179723502302</v>
      </c>
      <c r="AH58" s="30">
        <f t="shared" si="45"/>
        <v>19.023462270133166</v>
      </c>
      <c r="AI58" s="9"/>
      <c r="AJ58" s="9"/>
    </row>
    <row r="59" spans="1:36" ht="14.25" customHeight="1" x14ac:dyDescent="0.15">
      <c r="A59" s="6"/>
      <c r="B59" s="7"/>
      <c r="C59" s="7"/>
      <c r="D59" s="7"/>
      <c r="E59" s="7"/>
      <c r="F59" s="7"/>
      <c r="G59" s="7"/>
      <c r="H59" s="8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8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8"/>
      <c r="AI59" s="9"/>
      <c r="AJ59" s="9"/>
    </row>
    <row r="60" spans="1:36" ht="30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9"/>
      <c r="AJ60" s="9"/>
    </row>
    <row r="61" spans="1:36" ht="14.25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9"/>
      <c r="AJ61" s="9"/>
    </row>
    <row r="62" spans="1:36" ht="27.75" customHeight="1" x14ac:dyDescent="0.15">
      <c r="A62" s="59" t="s">
        <v>99</v>
      </c>
      <c r="B62" s="82" t="s">
        <v>100</v>
      </c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9"/>
      <c r="AJ62" s="9"/>
    </row>
    <row r="63" spans="1:36" ht="15" customHeight="1" x14ac:dyDescent="0.15">
      <c r="A63" s="5"/>
      <c r="B63" s="59" t="s">
        <v>57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9"/>
      <c r="AJ63" s="9"/>
    </row>
    <row r="64" spans="1:36" ht="14.25" customHeight="1" x14ac:dyDescent="0.1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9"/>
      <c r="AJ64" s="9"/>
    </row>
    <row r="65" spans="1:36" ht="14.25" customHeight="1" x14ac:dyDescent="0.1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9"/>
      <c r="AJ65" s="9"/>
    </row>
    <row r="66" spans="1:36" ht="14.25" customHeight="1" x14ac:dyDescent="0.1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9"/>
      <c r="AJ66" s="9"/>
    </row>
    <row r="67" spans="1:36" ht="14.25" customHeight="1" x14ac:dyDescent="0.1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9"/>
      <c r="AJ67" s="9"/>
    </row>
    <row r="68" spans="1:36" ht="14.25" customHeight="1" x14ac:dyDescent="0.1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9"/>
      <c r="AJ68" s="9"/>
    </row>
    <row r="69" spans="1:36" ht="14.25" customHeight="1" x14ac:dyDescent="0.1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9"/>
      <c r="AJ69" s="9"/>
    </row>
    <row r="70" spans="1:36" ht="14.25" customHeight="1" x14ac:dyDescent="0.1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9"/>
      <c r="AJ70" s="9"/>
    </row>
    <row r="71" spans="1:36" ht="14.25" customHeight="1" x14ac:dyDescent="0.1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9"/>
      <c r="AJ71" s="9"/>
    </row>
    <row r="72" spans="1:36" ht="14.25" customHeight="1" x14ac:dyDescent="0.1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9"/>
      <c r="AJ72" s="9"/>
    </row>
    <row r="73" spans="1:36" ht="14.25" customHeight="1" x14ac:dyDescent="0.1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9"/>
      <c r="AJ73" s="9"/>
    </row>
    <row r="74" spans="1:36" ht="14.25" customHeight="1" x14ac:dyDescent="0.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9"/>
      <c r="AJ74" s="9"/>
    </row>
    <row r="75" spans="1:36" ht="14.25" customHeight="1" x14ac:dyDescent="0.1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9"/>
      <c r="AJ75" s="9"/>
    </row>
    <row r="76" spans="1:36" ht="14.25" customHeight="1" x14ac:dyDescent="0.1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9"/>
      <c r="AJ76" s="9"/>
    </row>
    <row r="77" spans="1:36" ht="14.25" customHeight="1" x14ac:dyDescent="0.1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9"/>
      <c r="AJ77" s="9"/>
    </row>
    <row r="78" spans="1:36" ht="14.25" customHeight="1" x14ac:dyDescent="0.1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9"/>
      <c r="AJ78" s="9"/>
    </row>
    <row r="79" spans="1:36" ht="14.25" customHeight="1" x14ac:dyDescent="0.1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9"/>
      <c r="AJ79" s="9"/>
    </row>
    <row r="80" spans="1:36" ht="14.25" customHeight="1" x14ac:dyDescent="0.1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9"/>
      <c r="AJ80" s="9"/>
    </row>
    <row r="81" spans="1:36" ht="14.25" customHeight="1" x14ac:dyDescent="0.1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9"/>
      <c r="AJ81" s="9"/>
    </row>
    <row r="82" spans="1:36" ht="14.25" customHeight="1" x14ac:dyDescent="0.1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9"/>
      <c r="AJ82" s="9"/>
    </row>
    <row r="83" spans="1:36" ht="14.25" customHeight="1" x14ac:dyDescent="0.1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9"/>
      <c r="AJ83" s="9"/>
    </row>
    <row r="84" spans="1:36" ht="14.25" customHeight="1" x14ac:dyDescent="0.1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9"/>
      <c r="AJ84" s="9"/>
    </row>
    <row r="85" spans="1:36" ht="14.25" customHeight="1" x14ac:dyDescent="0.1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9"/>
      <c r="AJ85" s="9"/>
    </row>
    <row r="86" spans="1:36" ht="14.25" customHeight="1" x14ac:dyDescent="0.1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9"/>
      <c r="AJ86" s="9"/>
    </row>
    <row r="87" spans="1:36" ht="14.25" customHeight="1" x14ac:dyDescent="0.1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9"/>
      <c r="AJ87" s="9"/>
    </row>
    <row r="88" spans="1:36" ht="14.25" customHeight="1" x14ac:dyDescent="0.1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9"/>
      <c r="AJ88" s="9"/>
    </row>
    <row r="89" spans="1:36" ht="14.25" customHeight="1" x14ac:dyDescent="0.1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9"/>
      <c r="AJ89" s="9"/>
    </row>
    <row r="90" spans="1:36" ht="14.25" customHeight="1" x14ac:dyDescent="0.1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9"/>
      <c r="AJ90" s="9"/>
    </row>
    <row r="91" spans="1:36" ht="14.25" customHeight="1" x14ac:dyDescent="0.1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9"/>
      <c r="AJ91" s="9"/>
    </row>
    <row r="92" spans="1:36" ht="14.25" customHeight="1" x14ac:dyDescent="0.1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9"/>
      <c r="AJ92" s="9"/>
    </row>
    <row r="93" spans="1:36" ht="14.25" customHeight="1" x14ac:dyDescent="0.1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9"/>
      <c r="AJ93" s="9"/>
    </row>
    <row r="94" spans="1:36" ht="14.25" customHeight="1" x14ac:dyDescent="0.1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9"/>
      <c r="AJ94" s="9"/>
    </row>
    <row r="95" spans="1:36" ht="14.25" customHeight="1" x14ac:dyDescent="0.1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9"/>
      <c r="AJ95" s="9"/>
    </row>
    <row r="96" spans="1:36" ht="14.25" customHeight="1" x14ac:dyDescent="0.1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9"/>
      <c r="AJ96" s="9"/>
    </row>
    <row r="97" spans="1:36" ht="14.25" customHeight="1" x14ac:dyDescent="0.1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9"/>
      <c r="AJ97" s="9"/>
    </row>
    <row r="98" spans="1:36" ht="14.25" customHeight="1" x14ac:dyDescent="0.1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9"/>
      <c r="AJ98" s="9"/>
    </row>
    <row r="99" spans="1:36" ht="14.25" customHeight="1" x14ac:dyDescent="0.1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9"/>
      <c r="AJ99" s="9"/>
    </row>
    <row r="100" spans="1:36" ht="14.25" customHeight="1" x14ac:dyDescent="0.1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9"/>
      <c r="AJ100" s="9"/>
    </row>
    <row r="101" spans="1:36" ht="14.25" customHeight="1" x14ac:dyDescent="0.1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9"/>
      <c r="AJ101" s="9"/>
    </row>
    <row r="102" spans="1:36" ht="14.25" customHeight="1" x14ac:dyDescent="0.1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9"/>
      <c r="AJ102" s="9"/>
    </row>
    <row r="103" spans="1:36" ht="14.25" customHeight="1" x14ac:dyDescent="0.1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9"/>
      <c r="AJ103" s="9"/>
    </row>
    <row r="104" spans="1:36" ht="14.25" customHeight="1" x14ac:dyDescent="0.1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9"/>
      <c r="AJ104" s="9"/>
    </row>
    <row r="105" spans="1:36" ht="14.25" customHeight="1" x14ac:dyDescent="0.1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9"/>
      <c r="AJ105" s="9"/>
    </row>
    <row r="106" spans="1:36" ht="14.25" customHeight="1" x14ac:dyDescent="0.1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9"/>
      <c r="AJ106" s="9"/>
    </row>
    <row r="107" spans="1:36" ht="14.25" customHeight="1" x14ac:dyDescent="0.1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9"/>
      <c r="AJ107" s="9"/>
    </row>
    <row r="108" spans="1:36" ht="14.25" customHeight="1" x14ac:dyDescent="0.1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9"/>
      <c r="AJ108" s="9"/>
    </row>
    <row r="109" spans="1:36" ht="14.25" customHeight="1" x14ac:dyDescent="0.1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9"/>
      <c r="AJ109" s="9"/>
    </row>
    <row r="110" spans="1:36" ht="14.25" customHeight="1" x14ac:dyDescent="0.1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9"/>
      <c r="AJ110" s="9"/>
    </row>
    <row r="111" spans="1:36" ht="14.25" customHeight="1" x14ac:dyDescent="0.1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9"/>
      <c r="AJ111" s="9"/>
    </row>
    <row r="112" spans="1:36" ht="14.25" customHeight="1" x14ac:dyDescent="0.1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9"/>
      <c r="AJ112" s="9"/>
    </row>
    <row r="113" spans="1:36" ht="14.25" customHeight="1" x14ac:dyDescent="0.1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9"/>
      <c r="AJ113" s="9"/>
    </row>
    <row r="114" spans="1:36" ht="14.25" customHeight="1" x14ac:dyDescent="0.1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9"/>
      <c r="AJ114" s="9"/>
    </row>
    <row r="115" spans="1:36" ht="14.25" customHeight="1" x14ac:dyDescent="0.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9"/>
      <c r="AJ115" s="9"/>
    </row>
    <row r="116" spans="1:36" ht="14.25" customHeight="1" x14ac:dyDescent="0.1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9"/>
      <c r="AJ116" s="9"/>
    </row>
    <row r="117" spans="1:36" ht="14.25" customHeight="1" x14ac:dyDescent="0.1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9"/>
      <c r="AJ117" s="9"/>
    </row>
    <row r="118" spans="1:36" ht="14.25" customHeight="1" x14ac:dyDescent="0.1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9"/>
      <c r="AJ118" s="9"/>
    </row>
    <row r="119" spans="1:36" ht="14.25" customHeight="1" x14ac:dyDescent="0.1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9"/>
      <c r="AJ119" s="9"/>
    </row>
    <row r="120" spans="1:36" ht="14.25" customHeight="1" x14ac:dyDescent="0.1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9"/>
      <c r="AJ120" s="9"/>
    </row>
    <row r="121" spans="1:36" ht="14.25" customHeight="1" x14ac:dyDescent="0.1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9"/>
      <c r="AJ121" s="9"/>
    </row>
    <row r="122" spans="1:36" ht="14.25" customHeight="1" x14ac:dyDescent="0.1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9"/>
      <c r="AJ122" s="9"/>
    </row>
    <row r="123" spans="1:36" ht="14.25" customHeight="1" x14ac:dyDescent="0.1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9"/>
      <c r="AJ123" s="9"/>
    </row>
    <row r="124" spans="1:36" ht="14.25" customHeight="1" x14ac:dyDescent="0.1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9"/>
      <c r="AJ124" s="9"/>
    </row>
    <row r="125" spans="1:36" ht="14.25" customHeight="1" x14ac:dyDescent="0.1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9"/>
      <c r="AJ125" s="9"/>
    </row>
    <row r="126" spans="1:36" ht="14.25" customHeight="1" x14ac:dyDescent="0.1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9"/>
      <c r="AJ126" s="9"/>
    </row>
    <row r="127" spans="1:36" ht="14.25" customHeight="1" x14ac:dyDescent="0.1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9"/>
      <c r="AJ127" s="9"/>
    </row>
    <row r="128" spans="1:36" ht="14.25" customHeight="1" x14ac:dyDescent="0.1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9"/>
      <c r="AJ128" s="9"/>
    </row>
    <row r="129" spans="1:36" ht="14.25" customHeight="1" x14ac:dyDescent="0.1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9"/>
      <c r="AJ129" s="9"/>
    </row>
    <row r="130" spans="1:36" ht="14.25" customHeight="1" x14ac:dyDescent="0.1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9"/>
      <c r="AJ130" s="9"/>
    </row>
    <row r="131" spans="1:36" ht="14.25" customHeight="1" x14ac:dyDescent="0.1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9"/>
      <c r="AJ131" s="9"/>
    </row>
    <row r="132" spans="1:36" ht="14.25" customHeight="1" x14ac:dyDescent="0.1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9"/>
      <c r="AJ132" s="9"/>
    </row>
    <row r="133" spans="1:36" ht="14.25" customHeight="1" x14ac:dyDescent="0.1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9"/>
      <c r="AJ133" s="9"/>
    </row>
    <row r="134" spans="1:36" ht="14.25" customHeight="1" x14ac:dyDescent="0.1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9"/>
      <c r="AJ134" s="9"/>
    </row>
    <row r="135" spans="1:36" ht="14.25" customHeight="1" x14ac:dyDescent="0.1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9"/>
      <c r="AJ135" s="9"/>
    </row>
    <row r="136" spans="1:36" ht="14.25" customHeight="1" x14ac:dyDescent="0.1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9"/>
      <c r="AJ136" s="9"/>
    </row>
    <row r="137" spans="1:36" ht="14.25" customHeight="1" x14ac:dyDescent="0.1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9"/>
      <c r="AJ137" s="9"/>
    </row>
    <row r="138" spans="1:36" ht="14.25" customHeight="1" x14ac:dyDescent="0.1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9"/>
      <c r="AJ138" s="9"/>
    </row>
    <row r="139" spans="1:36" ht="14.25" customHeight="1" x14ac:dyDescent="0.1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9"/>
      <c r="AJ139" s="9"/>
    </row>
    <row r="140" spans="1:36" ht="14.25" customHeight="1" x14ac:dyDescent="0.1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9"/>
      <c r="AJ140" s="9"/>
    </row>
    <row r="141" spans="1:36" ht="14.25" customHeight="1" x14ac:dyDescent="0.1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9"/>
      <c r="AJ141" s="9"/>
    </row>
    <row r="142" spans="1:36" ht="14.25" customHeight="1" x14ac:dyDescent="0.1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9"/>
      <c r="AJ142" s="9"/>
    </row>
    <row r="143" spans="1:36" ht="14.25" customHeight="1" x14ac:dyDescent="0.1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9"/>
      <c r="AJ143" s="9"/>
    </row>
    <row r="144" spans="1:36" ht="14.25" customHeight="1" x14ac:dyDescent="0.1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9"/>
      <c r="AJ144" s="9"/>
    </row>
    <row r="145" spans="1:36" ht="14.25" customHeight="1" x14ac:dyDescent="0.1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9"/>
      <c r="AJ145" s="9"/>
    </row>
    <row r="146" spans="1:36" ht="14.25" customHeight="1" x14ac:dyDescent="0.1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9"/>
      <c r="AJ146" s="9"/>
    </row>
    <row r="147" spans="1:36" ht="14.25" customHeight="1" x14ac:dyDescent="0.1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9"/>
      <c r="AJ147" s="9"/>
    </row>
    <row r="148" spans="1:36" ht="14.25" customHeight="1" x14ac:dyDescent="0.1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9"/>
      <c r="AJ148" s="9"/>
    </row>
    <row r="149" spans="1:36" ht="14.25" customHeight="1" x14ac:dyDescent="0.1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9"/>
      <c r="AJ149" s="9"/>
    </row>
    <row r="150" spans="1:36" ht="14.25" customHeight="1" x14ac:dyDescent="0.1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9"/>
      <c r="AJ150" s="9"/>
    </row>
    <row r="151" spans="1:36" ht="14.25" customHeight="1" x14ac:dyDescent="0.1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9"/>
      <c r="AJ151" s="9"/>
    </row>
    <row r="152" spans="1:36" ht="14.25" customHeight="1" x14ac:dyDescent="0.1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9"/>
      <c r="AJ152" s="9"/>
    </row>
    <row r="153" spans="1:36" ht="14.25" customHeight="1" x14ac:dyDescent="0.1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9"/>
      <c r="AJ153" s="9"/>
    </row>
    <row r="154" spans="1:36" ht="14.25" customHeight="1" x14ac:dyDescent="0.1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9"/>
      <c r="AJ154" s="9"/>
    </row>
    <row r="155" spans="1:36" ht="14.25" customHeight="1" x14ac:dyDescent="0.1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9"/>
      <c r="AJ155" s="9"/>
    </row>
    <row r="156" spans="1:36" ht="14.25" customHeight="1" x14ac:dyDescent="0.1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9"/>
      <c r="AJ156" s="9"/>
    </row>
    <row r="157" spans="1:36" ht="14.25" customHeight="1" x14ac:dyDescent="0.1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9"/>
      <c r="AJ157" s="9"/>
    </row>
    <row r="158" spans="1:36" ht="14.25" customHeight="1" x14ac:dyDescent="0.1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9"/>
      <c r="AJ158" s="9"/>
    </row>
    <row r="159" spans="1:36" ht="14.25" customHeight="1" x14ac:dyDescent="0.1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9"/>
      <c r="AJ159" s="9"/>
    </row>
    <row r="160" spans="1:36" ht="14.25" customHeight="1" x14ac:dyDescent="0.1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9"/>
      <c r="AJ160" s="9"/>
    </row>
    <row r="161" spans="1:36" ht="14.25" customHeight="1" x14ac:dyDescent="0.1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9"/>
      <c r="AJ161" s="9"/>
    </row>
    <row r="162" spans="1:36" ht="14.25" customHeight="1" x14ac:dyDescent="0.1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9"/>
      <c r="AJ162" s="9"/>
    </row>
    <row r="163" spans="1:36" ht="14.25" customHeight="1" x14ac:dyDescent="0.1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9"/>
      <c r="AJ163" s="9"/>
    </row>
    <row r="164" spans="1:36" ht="14.25" customHeight="1" x14ac:dyDescent="0.1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9"/>
      <c r="AJ164" s="9"/>
    </row>
    <row r="165" spans="1:36" ht="14.25" customHeight="1" x14ac:dyDescent="0.1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9"/>
      <c r="AJ165" s="9"/>
    </row>
    <row r="166" spans="1:36" ht="14.25" customHeight="1" x14ac:dyDescent="0.1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9"/>
      <c r="AJ166" s="9"/>
    </row>
    <row r="167" spans="1:36" ht="14.25" customHeight="1" x14ac:dyDescent="0.1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9"/>
      <c r="AJ167" s="9"/>
    </row>
    <row r="168" spans="1:36" ht="14.25" customHeight="1" x14ac:dyDescent="0.1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9"/>
      <c r="AJ168" s="9"/>
    </row>
    <row r="169" spans="1:36" ht="14.25" customHeight="1" x14ac:dyDescent="0.1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9"/>
      <c r="AJ169" s="9"/>
    </row>
    <row r="170" spans="1:36" ht="14.25" customHeight="1" x14ac:dyDescent="0.1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9"/>
      <c r="AJ170" s="9"/>
    </row>
    <row r="171" spans="1:36" ht="14.25" customHeight="1" x14ac:dyDescent="0.1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9"/>
      <c r="AJ171" s="9"/>
    </row>
    <row r="172" spans="1:36" ht="14.25" customHeight="1" x14ac:dyDescent="0.1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9"/>
      <c r="AJ172" s="9"/>
    </row>
    <row r="173" spans="1:36" ht="14.25" customHeight="1" x14ac:dyDescent="0.1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9"/>
      <c r="AJ173" s="9"/>
    </row>
    <row r="174" spans="1:36" ht="14.25" customHeight="1" x14ac:dyDescent="0.1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9"/>
      <c r="AJ174" s="9"/>
    </row>
    <row r="175" spans="1:36" ht="14.25" customHeight="1" x14ac:dyDescent="0.1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9"/>
      <c r="AJ175" s="9"/>
    </row>
    <row r="176" spans="1:36" ht="14.25" customHeight="1" x14ac:dyDescent="0.1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9"/>
      <c r="AJ176" s="9"/>
    </row>
    <row r="177" spans="1:36" ht="14.25" customHeight="1" x14ac:dyDescent="0.1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9"/>
      <c r="AJ177" s="9"/>
    </row>
    <row r="178" spans="1:36" ht="14.25" customHeight="1" x14ac:dyDescent="0.1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9"/>
      <c r="AJ178" s="9"/>
    </row>
    <row r="179" spans="1:36" ht="14.25" customHeight="1" x14ac:dyDescent="0.1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9"/>
      <c r="AJ179" s="9"/>
    </row>
    <row r="180" spans="1:36" ht="14.25" customHeight="1" x14ac:dyDescent="0.1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9"/>
      <c r="AJ180" s="9"/>
    </row>
    <row r="181" spans="1:36" ht="14.25" customHeight="1" x14ac:dyDescent="0.1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9"/>
      <c r="AJ181" s="9"/>
    </row>
    <row r="182" spans="1:36" ht="14.25" customHeight="1" x14ac:dyDescent="0.1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9"/>
      <c r="AJ182" s="9"/>
    </row>
    <row r="183" spans="1:36" ht="14.25" customHeight="1" x14ac:dyDescent="0.1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9"/>
      <c r="AJ183" s="9"/>
    </row>
    <row r="184" spans="1:36" ht="14.25" customHeight="1" x14ac:dyDescent="0.1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9"/>
      <c r="AJ184" s="9"/>
    </row>
    <row r="185" spans="1:36" ht="14.25" customHeight="1" x14ac:dyDescent="0.1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9"/>
      <c r="AJ185" s="9"/>
    </row>
    <row r="186" spans="1:36" ht="14.25" customHeight="1" x14ac:dyDescent="0.1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9"/>
      <c r="AJ186" s="9"/>
    </row>
    <row r="187" spans="1:36" ht="14.25" customHeight="1" x14ac:dyDescent="0.1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9"/>
      <c r="AJ187" s="9"/>
    </row>
    <row r="188" spans="1:36" ht="14.25" customHeight="1" x14ac:dyDescent="0.1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9"/>
      <c r="AJ188" s="9"/>
    </row>
    <row r="189" spans="1:36" ht="14.25" customHeight="1" x14ac:dyDescent="0.1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9"/>
      <c r="AJ189" s="9"/>
    </row>
    <row r="190" spans="1:36" ht="14.25" customHeight="1" x14ac:dyDescent="0.1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9"/>
      <c r="AJ190" s="9"/>
    </row>
    <row r="191" spans="1:36" ht="14.25" customHeight="1" x14ac:dyDescent="0.1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9"/>
      <c r="AJ191" s="9"/>
    </row>
    <row r="192" spans="1:36" ht="14.25" customHeight="1" x14ac:dyDescent="0.1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9"/>
      <c r="AJ192" s="9"/>
    </row>
    <row r="193" spans="1:36" ht="14.25" customHeight="1" x14ac:dyDescent="0.1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9"/>
      <c r="AJ193" s="9"/>
    </row>
    <row r="194" spans="1:36" ht="14.25" customHeight="1" x14ac:dyDescent="0.1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9"/>
      <c r="AJ194" s="9"/>
    </row>
    <row r="195" spans="1:36" ht="14.25" customHeight="1" x14ac:dyDescent="0.1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9"/>
      <c r="AJ195" s="9"/>
    </row>
    <row r="196" spans="1:36" ht="14.25" customHeight="1" x14ac:dyDescent="0.1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9"/>
      <c r="AJ196" s="9"/>
    </row>
    <row r="197" spans="1:36" ht="14.25" customHeight="1" x14ac:dyDescent="0.1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9"/>
      <c r="AJ197" s="9"/>
    </row>
    <row r="198" spans="1:36" ht="14.25" customHeight="1" x14ac:dyDescent="0.1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9"/>
      <c r="AJ198" s="9"/>
    </row>
    <row r="199" spans="1:36" ht="14.25" customHeight="1" x14ac:dyDescent="0.1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9"/>
      <c r="AJ199" s="9"/>
    </row>
    <row r="200" spans="1:36" ht="14.25" customHeight="1" x14ac:dyDescent="0.1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9"/>
      <c r="AJ200" s="9"/>
    </row>
    <row r="201" spans="1:36" ht="14.25" customHeight="1" x14ac:dyDescent="0.1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9"/>
      <c r="AJ201" s="9"/>
    </row>
    <row r="202" spans="1:36" ht="14.25" customHeight="1" x14ac:dyDescent="0.1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9"/>
      <c r="AJ202" s="9"/>
    </row>
    <row r="203" spans="1:36" ht="14.25" customHeight="1" x14ac:dyDescent="0.1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9"/>
      <c r="AJ203" s="9"/>
    </row>
    <row r="204" spans="1:36" ht="14.25" customHeight="1" x14ac:dyDescent="0.1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9"/>
      <c r="AJ204" s="9"/>
    </row>
    <row r="205" spans="1:36" ht="14.25" customHeight="1" x14ac:dyDescent="0.1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9"/>
      <c r="AJ205" s="9"/>
    </row>
    <row r="206" spans="1:36" ht="14.25" customHeight="1" x14ac:dyDescent="0.1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9"/>
      <c r="AJ206" s="9"/>
    </row>
    <row r="207" spans="1:36" ht="14.25" customHeight="1" x14ac:dyDescent="0.1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9"/>
      <c r="AJ207" s="9"/>
    </row>
    <row r="208" spans="1:36" ht="14.25" customHeight="1" x14ac:dyDescent="0.1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9"/>
      <c r="AJ208" s="9"/>
    </row>
    <row r="209" spans="1:36" ht="14.25" customHeight="1" x14ac:dyDescent="0.1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9"/>
      <c r="AJ209" s="9"/>
    </row>
    <row r="210" spans="1:36" ht="14.25" customHeight="1" x14ac:dyDescent="0.1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9"/>
      <c r="AJ210" s="9"/>
    </row>
    <row r="211" spans="1:36" ht="14.25" customHeight="1" x14ac:dyDescent="0.1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9"/>
      <c r="AJ211" s="9"/>
    </row>
    <row r="212" spans="1:36" ht="14.25" customHeight="1" x14ac:dyDescent="0.1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9"/>
      <c r="AJ212" s="9"/>
    </row>
    <row r="213" spans="1:36" ht="14.25" customHeight="1" x14ac:dyDescent="0.1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9"/>
      <c r="AJ213" s="9"/>
    </row>
    <row r="214" spans="1:36" ht="14.25" customHeight="1" x14ac:dyDescent="0.1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9"/>
      <c r="AJ214" s="9"/>
    </row>
    <row r="215" spans="1:36" ht="14.25" customHeight="1" x14ac:dyDescent="0.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9"/>
      <c r="AJ215" s="9"/>
    </row>
    <row r="216" spans="1:36" ht="14.25" customHeight="1" x14ac:dyDescent="0.1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9"/>
      <c r="AJ216" s="9"/>
    </row>
    <row r="217" spans="1:36" ht="14.25" customHeight="1" x14ac:dyDescent="0.1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9"/>
      <c r="AJ217" s="9"/>
    </row>
    <row r="218" spans="1:36" ht="14.25" customHeight="1" x14ac:dyDescent="0.1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9"/>
      <c r="AJ218" s="9"/>
    </row>
    <row r="219" spans="1:36" ht="14.25" customHeight="1" x14ac:dyDescent="0.1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9"/>
      <c r="AJ219" s="9"/>
    </row>
    <row r="220" spans="1:36" ht="14.25" customHeight="1" x14ac:dyDescent="0.1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9"/>
      <c r="AJ220" s="9"/>
    </row>
    <row r="221" spans="1:36" ht="14.25" customHeight="1" x14ac:dyDescent="0.1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9"/>
      <c r="AJ221" s="9"/>
    </row>
    <row r="222" spans="1:36" ht="14.25" customHeight="1" x14ac:dyDescent="0.1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9"/>
      <c r="AJ222" s="9"/>
    </row>
    <row r="223" spans="1:36" ht="14.25" customHeight="1" x14ac:dyDescent="0.1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9"/>
      <c r="AJ223" s="9"/>
    </row>
    <row r="224" spans="1:36" ht="14.25" customHeight="1" x14ac:dyDescent="0.1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9"/>
      <c r="AJ224" s="9"/>
    </row>
    <row r="225" spans="1:36" ht="14.25" customHeight="1" x14ac:dyDescent="0.1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9"/>
      <c r="AJ225" s="9"/>
    </row>
    <row r="226" spans="1:36" ht="14.25" customHeight="1" x14ac:dyDescent="0.1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9"/>
      <c r="AJ226" s="9"/>
    </row>
    <row r="227" spans="1:36" ht="14.25" customHeight="1" x14ac:dyDescent="0.1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9"/>
      <c r="AJ227" s="9"/>
    </row>
    <row r="228" spans="1:36" ht="14.25" customHeight="1" x14ac:dyDescent="0.1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9"/>
      <c r="AJ228" s="9"/>
    </row>
    <row r="229" spans="1:36" ht="14.25" customHeight="1" x14ac:dyDescent="0.1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9"/>
      <c r="AJ229" s="9"/>
    </row>
    <row r="230" spans="1:36" ht="14.25" customHeight="1" x14ac:dyDescent="0.1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9"/>
      <c r="AJ230" s="9"/>
    </row>
    <row r="231" spans="1:36" ht="14.25" customHeight="1" x14ac:dyDescent="0.1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9"/>
      <c r="AJ231" s="9"/>
    </row>
    <row r="232" spans="1:36" ht="14.25" customHeight="1" x14ac:dyDescent="0.1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9"/>
      <c r="AJ232" s="9"/>
    </row>
    <row r="233" spans="1:36" ht="14.25" customHeight="1" x14ac:dyDescent="0.1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9"/>
      <c r="AJ233" s="9"/>
    </row>
    <row r="234" spans="1:36" ht="14.25" customHeight="1" x14ac:dyDescent="0.1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9"/>
      <c r="AJ234" s="9"/>
    </row>
    <row r="235" spans="1:36" ht="14.25" customHeight="1" x14ac:dyDescent="0.1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9"/>
      <c r="AJ235" s="9"/>
    </row>
    <row r="236" spans="1:36" ht="14.25" customHeight="1" x14ac:dyDescent="0.1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9"/>
      <c r="AJ236" s="9"/>
    </row>
    <row r="237" spans="1:36" ht="14.25" customHeight="1" x14ac:dyDescent="0.1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9"/>
      <c r="AJ237" s="9"/>
    </row>
    <row r="238" spans="1:36" ht="14.25" customHeight="1" x14ac:dyDescent="0.1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9"/>
      <c r="AJ238" s="9"/>
    </row>
    <row r="239" spans="1:36" ht="14.25" customHeight="1" x14ac:dyDescent="0.1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9"/>
      <c r="AJ239" s="9"/>
    </row>
    <row r="240" spans="1:36" ht="14.25" customHeight="1" x14ac:dyDescent="0.1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9"/>
      <c r="AJ240" s="9"/>
    </row>
    <row r="241" spans="1:36" ht="14.25" customHeight="1" x14ac:dyDescent="0.1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9"/>
      <c r="AJ241" s="9"/>
    </row>
    <row r="242" spans="1:36" ht="14.25" customHeight="1" x14ac:dyDescent="0.1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9"/>
      <c r="AJ242" s="9"/>
    </row>
    <row r="243" spans="1:36" ht="14.25" customHeight="1" x14ac:dyDescent="0.1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9"/>
      <c r="AJ243" s="9"/>
    </row>
    <row r="244" spans="1:36" ht="14.25" customHeight="1" x14ac:dyDescent="0.1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9"/>
      <c r="AJ244" s="9"/>
    </row>
    <row r="245" spans="1:36" ht="14.25" customHeight="1" x14ac:dyDescent="0.1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9"/>
      <c r="AJ245" s="9"/>
    </row>
    <row r="246" spans="1:36" ht="14.25" customHeight="1" x14ac:dyDescent="0.1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9"/>
      <c r="AJ246" s="9"/>
    </row>
    <row r="247" spans="1:36" ht="14.25" customHeight="1" x14ac:dyDescent="0.1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9"/>
      <c r="AJ247" s="9"/>
    </row>
    <row r="248" spans="1:36" ht="14.25" customHeight="1" x14ac:dyDescent="0.1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9"/>
      <c r="AJ248" s="9"/>
    </row>
    <row r="249" spans="1:36" ht="14.25" customHeight="1" x14ac:dyDescent="0.1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9"/>
      <c r="AJ249" s="9"/>
    </row>
    <row r="250" spans="1:36" ht="14.25" customHeight="1" x14ac:dyDescent="0.1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9"/>
      <c r="AJ250" s="9"/>
    </row>
    <row r="251" spans="1:36" ht="14.25" customHeight="1" x14ac:dyDescent="0.1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9"/>
      <c r="AJ251" s="9"/>
    </row>
    <row r="252" spans="1:36" ht="14.25" customHeight="1" x14ac:dyDescent="0.1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9"/>
      <c r="AJ252" s="9"/>
    </row>
    <row r="253" spans="1:36" ht="14.25" customHeight="1" x14ac:dyDescent="0.1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9"/>
      <c r="AJ253" s="9"/>
    </row>
    <row r="254" spans="1:36" ht="14.25" customHeight="1" x14ac:dyDescent="0.1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9"/>
      <c r="AJ254" s="9"/>
    </row>
    <row r="255" spans="1:36" ht="14.25" customHeight="1" x14ac:dyDescent="0.1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9"/>
      <c r="AJ255" s="9"/>
    </row>
    <row r="256" spans="1:36" ht="14.25" customHeight="1" x14ac:dyDescent="0.1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9"/>
      <c r="AJ256" s="9"/>
    </row>
    <row r="257" spans="1:36" ht="14.25" customHeight="1" x14ac:dyDescent="0.1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9"/>
      <c r="AJ257" s="9"/>
    </row>
    <row r="258" spans="1:36" ht="14.25" customHeight="1" x14ac:dyDescent="0.1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9"/>
      <c r="AJ258" s="9"/>
    </row>
    <row r="259" spans="1:36" ht="14.25" customHeight="1" x14ac:dyDescent="0.1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9"/>
      <c r="AJ259" s="9"/>
    </row>
    <row r="260" spans="1:36" ht="14.25" customHeight="1" x14ac:dyDescent="0.1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9"/>
      <c r="AJ260" s="9"/>
    </row>
    <row r="261" spans="1:36" ht="14.25" customHeight="1" x14ac:dyDescent="0.1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9"/>
      <c r="AJ261" s="9"/>
    </row>
    <row r="262" spans="1:36" ht="14.25" customHeight="1" x14ac:dyDescent="0.1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9"/>
      <c r="AJ262" s="9"/>
    </row>
    <row r="263" spans="1:36" ht="14.25" customHeight="1" x14ac:dyDescent="0.1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9"/>
      <c r="AJ263" s="9"/>
    </row>
    <row r="264" spans="1:36" ht="15.75" customHeight="1" x14ac:dyDescent="0.15"/>
    <row r="265" spans="1:36" ht="15.75" customHeight="1" x14ac:dyDescent="0.15"/>
    <row r="266" spans="1:36" ht="15.75" customHeight="1" x14ac:dyDescent="0.15"/>
    <row r="267" spans="1:36" ht="15.75" customHeight="1" x14ac:dyDescent="0.15"/>
    <row r="268" spans="1:36" ht="15.75" customHeight="1" x14ac:dyDescent="0.15"/>
    <row r="269" spans="1:36" ht="15.75" customHeight="1" x14ac:dyDescent="0.15"/>
    <row r="270" spans="1:36" ht="15.75" customHeight="1" x14ac:dyDescent="0.15"/>
    <row r="271" spans="1:36" ht="15.75" customHeight="1" x14ac:dyDescent="0.15"/>
    <row r="272" spans="1:36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1">
    <mergeCell ref="B62:AH62"/>
  </mergeCells>
  <conditionalFormatting sqref="A1 U1 AH1:AJ1 H1 A2:AJ61 A64:AJ1000 A62:A63 AI62:AJ63">
    <cfRule type="expression" dxfId="13" priority="1">
      <formula>_xludf.isformula(A1:Z1000)</formula>
    </cfRule>
  </conditionalFormatting>
  <conditionalFormatting sqref="I1:T1">
    <cfRule type="expression" dxfId="12" priority="2">
      <formula>_xludf.isformula(I1:AH1000)</formula>
    </cfRule>
  </conditionalFormatting>
  <conditionalFormatting sqref="V1:AG1">
    <cfRule type="expression" dxfId="11" priority="3">
      <formula>_xludf.isformula(V1:AU1000)</formula>
    </cfRule>
  </conditionalFormatting>
  <conditionalFormatting sqref="B1:G1">
    <cfRule type="expression" dxfId="10" priority="4">
      <formula>_xludf.isformula(B1:AA1000)</formula>
    </cfRule>
  </conditionalFormatting>
  <conditionalFormatting sqref="B62:AH63">
    <cfRule type="expression" dxfId="9" priority="5">
      <formula>_xludf.isformula(B62:AA1061)</formula>
    </cfRule>
  </conditionalFormatting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1000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ColWidth="12.6640625" defaultRowHeight="15" customHeight="1" outlineLevelRow="1" outlineLevelCol="1" x14ac:dyDescent="0.15"/>
  <cols>
    <col min="1" max="1" width="31.33203125" customWidth="1"/>
    <col min="2" max="7" width="9.33203125" customWidth="1"/>
    <col min="8" max="8" width="10.33203125" customWidth="1"/>
    <col min="9" max="10" width="9.33203125" hidden="1" customWidth="1" outlineLevel="1"/>
    <col min="11" max="11" width="10.1640625" hidden="1" customWidth="1" outlineLevel="1"/>
    <col min="12" max="16" width="9.33203125" hidden="1" customWidth="1" outlineLevel="1"/>
    <col min="17" max="20" width="11.1640625" hidden="1" customWidth="1" outlineLevel="1"/>
    <col min="21" max="21" width="11" customWidth="1"/>
    <col min="22" max="33" width="11.1640625" hidden="1" customWidth="1" outlineLevel="1"/>
    <col min="34" max="34" width="11" customWidth="1"/>
  </cols>
  <sheetData>
    <row r="1" spans="1:34" ht="30" customHeight="1" x14ac:dyDescent="0.15">
      <c r="A1" s="1" t="s">
        <v>93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2" t="s">
        <v>10</v>
      </c>
      <c r="J1" s="2" t="s">
        <v>11</v>
      </c>
      <c r="K1" s="2" t="s">
        <v>12</v>
      </c>
      <c r="L1" s="2" t="s">
        <v>13</v>
      </c>
      <c r="M1" s="2" t="s">
        <v>14</v>
      </c>
      <c r="N1" s="2" t="s">
        <v>15</v>
      </c>
      <c r="O1" s="2" t="s">
        <v>1</v>
      </c>
      <c r="P1" s="2" t="s">
        <v>2</v>
      </c>
      <c r="Q1" s="2" t="s">
        <v>3</v>
      </c>
      <c r="R1" s="2" t="s">
        <v>4</v>
      </c>
      <c r="S1" s="2" t="s">
        <v>5</v>
      </c>
      <c r="T1" s="3" t="s">
        <v>6</v>
      </c>
      <c r="U1" s="4" t="s">
        <v>16</v>
      </c>
      <c r="V1" s="2" t="s">
        <v>10</v>
      </c>
      <c r="W1" s="2" t="s">
        <v>11</v>
      </c>
      <c r="X1" s="2" t="s">
        <v>12</v>
      </c>
      <c r="Y1" s="2" t="s">
        <v>13</v>
      </c>
      <c r="Z1" s="2" t="s">
        <v>14</v>
      </c>
      <c r="AA1" s="2" t="s">
        <v>15</v>
      </c>
      <c r="AB1" s="2" t="s">
        <v>1</v>
      </c>
      <c r="AC1" s="2" t="s">
        <v>2</v>
      </c>
      <c r="AD1" s="2" t="s">
        <v>3</v>
      </c>
      <c r="AE1" s="2" t="s">
        <v>4</v>
      </c>
      <c r="AF1" s="2" t="s">
        <v>5</v>
      </c>
      <c r="AG1" s="3" t="s">
        <v>6</v>
      </c>
      <c r="AH1" s="4" t="s">
        <v>17</v>
      </c>
    </row>
    <row r="2" spans="1:34" ht="2.25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 spans="1:34" ht="14.25" hidden="1" customHeight="1" outlineLevel="1" x14ac:dyDescent="0.15">
      <c r="A3" s="6" t="s">
        <v>18</v>
      </c>
      <c r="B3" s="7">
        <v>31</v>
      </c>
      <c r="C3" s="7">
        <v>31</v>
      </c>
      <c r="D3" s="7">
        <v>30</v>
      </c>
      <c r="E3" s="7">
        <v>31</v>
      </c>
      <c r="F3" s="7">
        <v>30</v>
      </c>
      <c r="G3" s="7">
        <v>31</v>
      </c>
      <c r="H3" s="8">
        <f>AVERAGE(B3:G3)</f>
        <v>30.666666666666668</v>
      </c>
      <c r="I3" s="7">
        <v>31</v>
      </c>
      <c r="J3" s="7">
        <v>28</v>
      </c>
      <c r="K3" s="7">
        <v>31</v>
      </c>
      <c r="L3" s="7">
        <v>30</v>
      </c>
      <c r="M3" s="7">
        <v>31</v>
      </c>
      <c r="N3" s="7">
        <v>29.8</v>
      </c>
      <c r="O3" s="7">
        <v>31</v>
      </c>
      <c r="P3" s="7">
        <v>31</v>
      </c>
      <c r="Q3" s="7">
        <v>30</v>
      </c>
      <c r="R3" s="7">
        <v>31</v>
      </c>
      <c r="S3" s="7">
        <v>30</v>
      </c>
      <c r="T3" s="7">
        <v>31</v>
      </c>
      <c r="U3" s="8">
        <f>AVERAGE(O3:T3)</f>
        <v>30.666666666666668</v>
      </c>
      <c r="V3" s="7">
        <v>30</v>
      </c>
      <c r="W3" s="7">
        <v>29</v>
      </c>
      <c r="X3" s="7">
        <v>31</v>
      </c>
      <c r="Y3" s="7">
        <v>28</v>
      </c>
      <c r="Z3" s="7">
        <v>31</v>
      </c>
      <c r="AA3" s="7">
        <v>30</v>
      </c>
      <c r="AB3" s="7">
        <v>31</v>
      </c>
      <c r="AC3" s="7">
        <v>30</v>
      </c>
      <c r="AD3" s="7">
        <v>31</v>
      </c>
      <c r="AE3" s="7">
        <v>31</v>
      </c>
      <c r="AF3" s="7">
        <v>30</v>
      </c>
      <c r="AG3" s="7">
        <v>31</v>
      </c>
      <c r="AH3" s="8">
        <f>AVERAGE(AB3:AG3)</f>
        <v>30.666666666666668</v>
      </c>
    </row>
    <row r="4" spans="1:34" ht="18.75" customHeight="1" collapsed="1" x14ac:dyDescent="0.15">
      <c r="A4" s="10" t="s">
        <v>93</v>
      </c>
      <c r="B4" s="11"/>
      <c r="C4" s="11"/>
      <c r="D4" s="11"/>
      <c r="E4" s="11"/>
      <c r="F4" s="11"/>
      <c r="G4" s="11"/>
      <c r="H4" s="19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2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2"/>
    </row>
    <row r="5" spans="1:34" ht="3.75" customHeight="1" x14ac:dyDescent="0.15">
      <c r="A5" s="72"/>
      <c r="B5" s="73"/>
      <c r="C5" s="73"/>
      <c r="D5" s="73"/>
      <c r="E5" s="73"/>
      <c r="F5" s="73"/>
      <c r="G5" s="73"/>
      <c r="H5" s="74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5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5"/>
    </row>
    <row r="6" spans="1:34" ht="14.25" hidden="1" customHeight="1" outlineLevel="1" x14ac:dyDescent="0.15">
      <c r="A6" s="6" t="s">
        <v>25</v>
      </c>
      <c r="B6" s="24"/>
      <c r="C6" s="7"/>
      <c r="D6" s="7"/>
      <c r="E6" s="7"/>
      <c r="F6" s="7"/>
      <c r="G6" s="7"/>
      <c r="H6" s="8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8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8"/>
    </row>
    <row r="7" spans="1:34" ht="14.25" customHeight="1" collapsed="1" x14ac:dyDescent="0.15">
      <c r="A7" s="14" t="s">
        <v>97</v>
      </c>
      <c r="B7" s="37">
        <v>0.7</v>
      </c>
      <c r="C7" s="37">
        <v>0.7</v>
      </c>
      <c r="D7" s="37">
        <v>0.7</v>
      </c>
      <c r="E7" s="37">
        <v>0.7</v>
      </c>
      <c r="F7" s="37">
        <v>0.7</v>
      </c>
      <c r="G7" s="37">
        <v>0.7</v>
      </c>
      <c r="H7" s="40">
        <f>AVERAGE(B7:G7)</f>
        <v>0.70000000000000007</v>
      </c>
      <c r="I7" s="37">
        <v>0.65</v>
      </c>
      <c r="J7" s="37">
        <v>0.65</v>
      </c>
      <c r="K7" s="37">
        <v>0.65</v>
      </c>
      <c r="L7" s="37">
        <v>0.65</v>
      </c>
      <c r="M7" s="37">
        <v>0.65</v>
      </c>
      <c r="N7" s="37">
        <v>0.65</v>
      </c>
      <c r="O7" s="37">
        <v>0.65</v>
      </c>
      <c r="P7" s="37">
        <v>0.65</v>
      </c>
      <c r="Q7" s="37">
        <v>0.65</v>
      </c>
      <c r="R7" s="37">
        <v>0.65</v>
      </c>
      <c r="S7" s="37">
        <v>0.65</v>
      </c>
      <c r="T7" s="37">
        <v>0.65</v>
      </c>
      <c r="U7" s="40">
        <f>AVERAGE(I7:T7)</f>
        <v>0.65000000000000013</v>
      </c>
      <c r="V7" s="37">
        <v>0.6</v>
      </c>
      <c r="W7" s="37">
        <v>0.6</v>
      </c>
      <c r="X7" s="37">
        <v>0.6</v>
      </c>
      <c r="Y7" s="37">
        <v>0.6</v>
      </c>
      <c r="Z7" s="37">
        <v>0.6</v>
      </c>
      <c r="AA7" s="37">
        <v>0.6</v>
      </c>
      <c r="AB7" s="37">
        <v>0.6</v>
      </c>
      <c r="AC7" s="37">
        <v>0.6</v>
      </c>
      <c r="AD7" s="37">
        <v>0.55000000000000004</v>
      </c>
      <c r="AE7" s="37">
        <v>0.55000000000000004</v>
      </c>
      <c r="AF7" s="37">
        <v>0.55000000000000004</v>
      </c>
      <c r="AG7" s="37">
        <v>0.55000000000000004</v>
      </c>
      <c r="AH7" s="40">
        <f>AVERAGE(V7:AG7)</f>
        <v>0.58333333333333326</v>
      </c>
    </row>
    <row r="8" spans="1:34" ht="14.25" customHeight="1" x14ac:dyDescent="0.15">
      <c r="A8" s="25" t="s">
        <v>98</v>
      </c>
      <c r="B8" s="33">
        <f>B7*Facturación!B8*Facturación!B7</f>
        <v>2170</v>
      </c>
      <c r="C8" s="33">
        <f>C7*Facturación!C8*Facturación!C7</f>
        <v>4340</v>
      </c>
      <c r="D8" s="33">
        <f>D7*Facturación!D8*Facturación!D7</f>
        <v>8400</v>
      </c>
      <c r="E8" s="33">
        <f>E7*Facturación!E8*Facturación!E7</f>
        <v>13020</v>
      </c>
      <c r="F8" s="33">
        <f>F7*Facturación!F8*Facturación!F7</f>
        <v>16800</v>
      </c>
      <c r="G8" s="33">
        <f>G7*Facturación!G8*Facturación!G7</f>
        <v>21700</v>
      </c>
      <c r="H8" s="34">
        <f>SUM(B8:G8)</f>
        <v>66430</v>
      </c>
      <c r="I8" s="33">
        <f>I7*Facturación!I8*Facturación!I7</f>
        <v>24180</v>
      </c>
      <c r="J8" s="33">
        <f>J7*Facturación!J8*Facturación!J7</f>
        <v>25480</v>
      </c>
      <c r="K8" s="33">
        <f>K7*Facturación!K8*Facturación!K7</f>
        <v>32240</v>
      </c>
      <c r="L8" s="33">
        <f>L7*Facturación!L8*Facturación!L7</f>
        <v>35100</v>
      </c>
      <c r="M8" s="33">
        <f>M7*Facturación!M8*Facturación!M7</f>
        <v>40300</v>
      </c>
      <c r="N8" s="33">
        <f>N7*Facturación!N8*Facturación!N7</f>
        <v>42614</v>
      </c>
      <c r="O8" s="33">
        <f>O7*Facturación!O8*Facturación!O7</f>
        <v>48360</v>
      </c>
      <c r="P8" s="33">
        <f>P7*Facturación!P8*Facturación!P7</f>
        <v>52390</v>
      </c>
      <c r="Q8" s="33">
        <f>Q7*Facturación!Q8*Facturación!Q7</f>
        <v>54600</v>
      </c>
      <c r="R8" s="33">
        <f>R7*Facturación!R8*Facturación!R7</f>
        <v>60450</v>
      </c>
      <c r="S8" s="33">
        <f>S7*Facturación!S8*Facturación!S7</f>
        <v>62400</v>
      </c>
      <c r="T8" s="33">
        <f>T7*Facturación!T8*Facturación!T7</f>
        <v>68510</v>
      </c>
      <c r="U8" s="34">
        <f>SUM(I8:T8)</f>
        <v>546624</v>
      </c>
      <c r="V8" s="33">
        <f>V7*Facturación!V8*Facturación!V7</f>
        <v>71280</v>
      </c>
      <c r="W8" s="33">
        <f>W7*Facturación!W8*Facturación!W7</f>
        <v>72732</v>
      </c>
      <c r="X8" s="33">
        <f>X7*Facturación!X8*Facturación!X7</f>
        <v>81840</v>
      </c>
      <c r="Y8" s="33">
        <f>Y7*Facturación!Y8*Facturación!Y7</f>
        <v>73920</v>
      </c>
      <c r="Z8" s="33">
        <f>Z7*Facturación!Z8*Facturación!Z7</f>
        <v>81840</v>
      </c>
      <c r="AA8" s="33">
        <f>AA7*Facturación!AA8*Facturación!AA7</f>
        <v>79200</v>
      </c>
      <c r="AB8" s="33">
        <f>AB7*Facturación!AB8*Facturación!AB7</f>
        <v>81840</v>
      </c>
      <c r="AC8" s="33">
        <f>AC7*Facturación!AC8*Facturación!AC7</f>
        <v>79200</v>
      </c>
      <c r="AD8" s="33">
        <f>AD7*Facturación!AD8*Facturación!AD7</f>
        <v>75020.000000000015</v>
      </c>
      <c r="AE8" s="33">
        <f>AE7*Facturación!AE8*Facturación!AE7</f>
        <v>75020.000000000015</v>
      </c>
      <c r="AF8" s="33">
        <f>AF7*Facturación!AF8*Facturación!AF7</f>
        <v>72600.000000000015</v>
      </c>
      <c r="AG8" s="33">
        <f>AG7*Facturación!AG8*Facturación!AG7</f>
        <v>75020.000000000015</v>
      </c>
      <c r="AH8" s="34">
        <f>SUM(V8:AG8)</f>
        <v>919512</v>
      </c>
    </row>
    <row r="9" spans="1:34" ht="4.5" customHeight="1" x14ac:dyDescent="0.15">
      <c r="A9" s="35"/>
      <c r="B9" s="36"/>
      <c r="C9" s="36"/>
      <c r="D9" s="36"/>
      <c r="E9" s="36"/>
      <c r="F9" s="36"/>
      <c r="G9" s="36"/>
      <c r="H9" s="38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8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8"/>
    </row>
    <row r="10" spans="1:34" ht="14.25" hidden="1" customHeight="1" outlineLevel="1" x14ac:dyDescent="0.15">
      <c r="A10" s="6" t="s">
        <v>32</v>
      </c>
      <c r="B10" s="24"/>
      <c r="C10" s="7"/>
      <c r="D10" s="7"/>
      <c r="E10" s="7"/>
      <c r="F10" s="7"/>
      <c r="G10" s="7"/>
      <c r="H10" s="8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8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8"/>
    </row>
    <row r="11" spans="1:34" ht="14.25" customHeight="1" collapsed="1" x14ac:dyDescent="0.15">
      <c r="A11" s="14" t="s">
        <v>97</v>
      </c>
      <c r="B11" s="37">
        <v>0.7</v>
      </c>
      <c r="C11" s="37">
        <v>0.7</v>
      </c>
      <c r="D11" s="37">
        <v>0.7</v>
      </c>
      <c r="E11" s="37">
        <v>0.7</v>
      </c>
      <c r="F11" s="37">
        <v>0.7</v>
      </c>
      <c r="G11" s="37">
        <v>0.7</v>
      </c>
      <c r="H11" s="40">
        <f>AVERAGE(B11:G11)</f>
        <v>0.70000000000000007</v>
      </c>
      <c r="I11" s="37">
        <v>0.65</v>
      </c>
      <c r="J11" s="37">
        <v>0.65</v>
      </c>
      <c r="K11" s="37">
        <v>0.65</v>
      </c>
      <c r="L11" s="37">
        <v>0.65</v>
      </c>
      <c r="M11" s="37">
        <v>0.65</v>
      </c>
      <c r="N11" s="37">
        <v>0.65</v>
      </c>
      <c r="O11" s="37">
        <v>0.65</v>
      </c>
      <c r="P11" s="37">
        <v>0.65</v>
      </c>
      <c r="Q11" s="37">
        <v>0.65</v>
      </c>
      <c r="R11" s="37">
        <v>0.65</v>
      </c>
      <c r="S11" s="37">
        <v>0.65</v>
      </c>
      <c r="T11" s="37">
        <v>0.65</v>
      </c>
      <c r="U11" s="40">
        <f>AVERAGE(I11:T11)</f>
        <v>0.65000000000000013</v>
      </c>
      <c r="V11" s="37">
        <v>0.6</v>
      </c>
      <c r="W11" s="37">
        <v>0.6</v>
      </c>
      <c r="X11" s="37">
        <v>0.6</v>
      </c>
      <c r="Y11" s="37">
        <v>0.6</v>
      </c>
      <c r="Z11" s="37">
        <v>0.6</v>
      </c>
      <c r="AA11" s="37">
        <v>0.6</v>
      </c>
      <c r="AB11" s="37">
        <v>0.6</v>
      </c>
      <c r="AC11" s="37">
        <v>0.6</v>
      </c>
      <c r="AD11" s="37">
        <v>0.55000000000000004</v>
      </c>
      <c r="AE11" s="37">
        <v>0.55000000000000004</v>
      </c>
      <c r="AF11" s="37">
        <v>0.55000000000000004</v>
      </c>
      <c r="AG11" s="37">
        <v>0.55000000000000004</v>
      </c>
      <c r="AH11" s="40">
        <f>AVERAGE(V11:AG11)</f>
        <v>0.58333333333333326</v>
      </c>
    </row>
    <row r="12" spans="1:34" ht="14.25" customHeight="1" x14ac:dyDescent="0.15">
      <c r="A12" s="25" t="s">
        <v>101</v>
      </c>
      <c r="B12" s="33">
        <f>B11*Facturación!B14*Facturación!B13</f>
        <v>1736</v>
      </c>
      <c r="C12" s="33">
        <f>C11*Facturación!C14*Facturación!C13</f>
        <v>3472</v>
      </c>
      <c r="D12" s="33">
        <f>D11*Facturación!D14*Facturación!D13</f>
        <v>5040</v>
      </c>
      <c r="E12" s="33">
        <f>E11*Facturación!E14*Facturación!E13</f>
        <v>6944</v>
      </c>
      <c r="F12" s="33">
        <f>F11*Facturación!F14*Facturación!F13</f>
        <v>8400</v>
      </c>
      <c r="G12" s="33">
        <f>G11*Facturación!G14*Facturación!G13</f>
        <v>10416</v>
      </c>
      <c r="H12" s="34">
        <f>SUM(B12:G12)</f>
        <v>36008</v>
      </c>
      <c r="I12" s="33">
        <f>I11*Facturación!I14*Facturación!I13</f>
        <v>11284</v>
      </c>
      <c r="J12" s="33">
        <f>J11*Facturación!J14*Facturación!J13</f>
        <v>11648</v>
      </c>
      <c r="K12" s="33">
        <f>K11*Facturación!K14*Facturación!K13</f>
        <v>14508</v>
      </c>
      <c r="L12" s="33">
        <f>L11*Facturación!L14*Facturación!L13</f>
        <v>15600</v>
      </c>
      <c r="M12" s="33">
        <f>M11*Facturación!M14*Facturación!M13</f>
        <v>17732</v>
      </c>
      <c r="N12" s="33">
        <f>N11*Facturación!N14*Facturación!N13</f>
        <v>18595.2</v>
      </c>
      <c r="O12" s="33">
        <f>O11*Facturación!O14*Facturación!O13</f>
        <v>20956</v>
      </c>
      <c r="P12" s="33">
        <f>P11*Facturación!P14*Facturación!P13</f>
        <v>22568</v>
      </c>
      <c r="Q12" s="33">
        <f>Q11*Facturación!Q14*Facturación!Q13</f>
        <v>23400</v>
      </c>
      <c r="R12" s="33">
        <f>R11*Facturación!R14*Facturación!R13</f>
        <v>25792</v>
      </c>
      <c r="S12" s="33">
        <f>S11*Facturación!S14*Facturación!S13</f>
        <v>26520</v>
      </c>
      <c r="T12" s="33">
        <f>T11*Facturación!T14*Facturación!T13</f>
        <v>29016</v>
      </c>
      <c r="U12" s="34">
        <f>SUM(I12:T12)</f>
        <v>237619.20000000001</v>
      </c>
      <c r="V12" s="33">
        <f>V11*Facturación!V14*Facturación!V13</f>
        <v>28800</v>
      </c>
      <c r="W12" s="33">
        <f>W11*Facturación!W14*Facturación!W13</f>
        <v>27840</v>
      </c>
      <c r="X12" s="33">
        <f>X11*Facturación!X14*Facturación!X13</f>
        <v>29760</v>
      </c>
      <c r="Y12" s="33">
        <f>Y11*Facturación!Y14*Facturación!Y13</f>
        <v>26880</v>
      </c>
      <c r="Z12" s="33">
        <f>Z11*Facturación!Z14*Facturación!Z13</f>
        <v>29760</v>
      </c>
      <c r="AA12" s="33">
        <f>AA11*Facturación!AA14*Facturación!AA13</f>
        <v>28800</v>
      </c>
      <c r="AB12" s="33">
        <f>AB11*Facturación!AB14*Facturación!AB13</f>
        <v>29760</v>
      </c>
      <c r="AC12" s="33">
        <f>AC11*Facturación!AC14*Facturación!AC13</f>
        <v>28800</v>
      </c>
      <c r="AD12" s="33">
        <f>AD11*Facturación!AD14*Facturación!AD13</f>
        <v>27280</v>
      </c>
      <c r="AE12" s="33">
        <f>AE11*Facturación!AE14*Facturación!AE13</f>
        <v>27280</v>
      </c>
      <c r="AF12" s="33">
        <f>AF11*Facturación!AF14*Facturación!AF13</f>
        <v>26400</v>
      </c>
      <c r="AG12" s="33">
        <f>AG11*Facturación!AG14*Facturación!AG13</f>
        <v>27280</v>
      </c>
      <c r="AH12" s="34">
        <f>SUM(V12:AG12)</f>
        <v>338640</v>
      </c>
    </row>
    <row r="13" spans="1:34" ht="4.5" customHeight="1" x14ac:dyDescent="0.15">
      <c r="A13" s="35"/>
      <c r="B13" s="36"/>
      <c r="C13" s="36"/>
      <c r="D13" s="36"/>
      <c r="E13" s="36"/>
      <c r="F13" s="36"/>
      <c r="G13" s="36"/>
      <c r="H13" s="38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8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8"/>
    </row>
    <row r="14" spans="1:34" ht="14.25" hidden="1" customHeight="1" outlineLevel="1" x14ac:dyDescent="0.15">
      <c r="A14" s="6" t="s">
        <v>41</v>
      </c>
      <c r="B14" s="24"/>
      <c r="C14" s="7"/>
      <c r="D14" s="7"/>
      <c r="E14" s="7"/>
      <c r="F14" s="7"/>
      <c r="G14" s="7"/>
      <c r="H14" s="8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8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8"/>
    </row>
    <row r="15" spans="1:34" ht="14.25" customHeight="1" collapsed="1" x14ac:dyDescent="0.15">
      <c r="A15" s="14" t="s">
        <v>97</v>
      </c>
      <c r="B15" s="37">
        <v>0.7</v>
      </c>
      <c r="C15" s="37">
        <v>0.7</v>
      </c>
      <c r="D15" s="37">
        <v>0.7</v>
      </c>
      <c r="E15" s="37">
        <v>0.7</v>
      </c>
      <c r="F15" s="37">
        <v>0.7</v>
      </c>
      <c r="G15" s="37">
        <v>0.7</v>
      </c>
      <c r="H15" s="40">
        <f>AVERAGE(B15:G15)</f>
        <v>0.70000000000000007</v>
      </c>
      <c r="I15" s="37">
        <v>0.65</v>
      </c>
      <c r="J15" s="37">
        <v>0.65</v>
      </c>
      <c r="K15" s="37">
        <v>0.65</v>
      </c>
      <c r="L15" s="37">
        <v>0.65</v>
      </c>
      <c r="M15" s="37">
        <v>0.65</v>
      </c>
      <c r="N15" s="37">
        <v>0.65</v>
      </c>
      <c r="O15" s="37">
        <v>0.65</v>
      </c>
      <c r="P15" s="37">
        <v>0.65</v>
      </c>
      <c r="Q15" s="37">
        <v>0.65</v>
      </c>
      <c r="R15" s="37">
        <v>0.65</v>
      </c>
      <c r="S15" s="37">
        <v>0.65</v>
      </c>
      <c r="T15" s="37">
        <v>0.65</v>
      </c>
      <c r="U15" s="40">
        <f>AVERAGE(I15:T15)</f>
        <v>0.65000000000000013</v>
      </c>
      <c r="V15" s="37">
        <v>0.6</v>
      </c>
      <c r="W15" s="37">
        <v>0.6</v>
      </c>
      <c r="X15" s="37">
        <v>0.6</v>
      </c>
      <c r="Y15" s="37">
        <v>0.6</v>
      </c>
      <c r="Z15" s="37">
        <v>0.6</v>
      </c>
      <c r="AA15" s="37">
        <v>0.6</v>
      </c>
      <c r="AB15" s="37">
        <v>0.6</v>
      </c>
      <c r="AC15" s="37">
        <v>0.6</v>
      </c>
      <c r="AD15" s="37">
        <v>0.55000000000000004</v>
      </c>
      <c r="AE15" s="37">
        <v>0.55000000000000004</v>
      </c>
      <c r="AF15" s="37">
        <v>0.55000000000000004</v>
      </c>
      <c r="AG15" s="37">
        <v>0.55000000000000004</v>
      </c>
      <c r="AH15" s="40">
        <f>AVERAGE(V15:AG15)</f>
        <v>0.58333333333333326</v>
      </c>
    </row>
    <row r="16" spans="1:34" ht="14.25" customHeight="1" x14ac:dyDescent="0.15">
      <c r="A16" s="25" t="s">
        <v>102</v>
      </c>
      <c r="B16" s="33">
        <f>B15*Facturación!B20*Facturación!B19</f>
        <v>0</v>
      </c>
      <c r="C16" s="33">
        <f>C15*Facturación!C20*Facturación!C19</f>
        <v>0</v>
      </c>
      <c r="D16" s="33">
        <f>D15*Facturación!D20*Facturación!D19</f>
        <v>0</v>
      </c>
      <c r="E16" s="33">
        <f>E15*Facturación!E20*Facturación!E19</f>
        <v>0</v>
      </c>
      <c r="F16" s="33">
        <f>F15*Facturación!F20*Facturación!F19</f>
        <v>0</v>
      </c>
      <c r="G16" s="33">
        <f>G15*Facturación!G20*Facturación!G19</f>
        <v>0</v>
      </c>
      <c r="H16" s="34">
        <f>SUM(B16:G16)</f>
        <v>0</v>
      </c>
      <c r="I16" s="33">
        <f>I15*Facturación!I20*Facturación!I19</f>
        <v>1410.5</v>
      </c>
      <c r="J16" s="33">
        <f>J15*Facturación!J20*Facturación!J19</f>
        <v>2548</v>
      </c>
      <c r="K16" s="33">
        <f>K15*Facturación!K20*Facturación!K19</f>
        <v>4231.5</v>
      </c>
      <c r="L16" s="33">
        <f>L15*Facturación!L20*Facturación!L19</f>
        <v>5460</v>
      </c>
      <c r="M16" s="33">
        <f>M15*Facturación!M20*Facturación!M19</f>
        <v>7052.5</v>
      </c>
      <c r="N16" s="33">
        <f>N15*Facturación!N20*Facturación!N19</f>
        <v>8135.4000000000005</v>
      </c>
      <c r="O16" s="33">
        <f>O15*Facturación!O20*Facturación!O19</f>
        <v>9873.5</v>
      </c>
      <c r="P16" s="33">
        <f>P15*Facturación!P20*Facturación!P19</f>
        <v>11284</v>
      </c>
      <c r="Q16" s="33">
        <f>Q15*Facturación!Q20*Facturación!Q19</f>
        <v>12285</v>
      </c>
      <c r="R16" s="33">
        <f>R15*Facturación!R20*Facturación!R19</f>
        <v>14105</v>
      </c>
      <c r="S16" s="33">
        <f>S15*Facturación!S20*Facturación!S19</f>
        <v>13650</v>
      </c>
      <c r="T16" s="33">
        <f>T15*Facturación!T20*Facturación!T19</f>
        <v>14105</v>
      </c>
      <c r="U16" s="34">
        <f>SUM(I16:T16)</f>
        <v>104140.4</v>
      </c>
      <c r="V16" s="33">
        <f>V15*Facturación!V20*Facturación!V19</f>
        <v>12600</v>
      </c>
      <c r="W16" s="33">
        <f>W15*Facturación!W20*Facturación!W19</f>
        <v>12180</v>
      </c>
      <c r="X16" s="33">
        <f>X15*Facturación!X20*Facturación!X19</f>
        <v>13020</v>
      </c>
      <c r="Y16" s="33">
        <f>Y15*Facturación!Y20*Facturación!Y19</f>
        <v>11760</v>
      </c>
      <c r="Z16" s="33">
        <f>Z15*Facturación!Z20*Facturación!Z19</f>
        <v>13020</v>
      </c>
      <c r="AA16" s="33">
        <f>AA15*Facturación!AA20*Facturación!AA19</f>
        <v>12600</v>
      </c>
      <c r="AB16" s="33">
        <f>AB15*Facturación!AB20*Facturación!AB19</f>
        <v>13020</v>
      </c>
      <c r="AC16" s="33">
        <f>AC15*Facturación!AC20*Facturación!AC19</f>
        <v>12600</v>
      </c>
      <c r="AD16" s="33">
        <f>AD15*Facturación!AD20*Facturación!AD19</f>
        <v>11935</v>
      </c>
      <c r="AE16" s="33">
        <f>AE15*Facturación!AE20*Facturación!AE19</f>
        <v>11935</v>
      </c>
      <c r="AF16" s="33">
        <f>AF15*Facturación!AF20*Facturación!AF19</f>
        <v>11550</v>
      </c>
      <c r="AG16" s="33">
        <f>AG15*Facturación!AG20*Facturación!AG19</f>
        <v>11935</v>
      </c>
      <c r="AH16" s="34">
        <f>SUM(V16:AG16)</f>
        <v>148155</v>
      </c>
    </row>
    <row r="17" spans="1:34" ht="9" customHeight="1" x14ac:dyDescent="0.15">
      <c r="A17" s="35"/>
      <c r="B17" s="36"/>
      <c r="C17" s="36"/>
      <c r="D17" s="36"/>
      <c r="E17" s="36"/>
      <c r="F17" s="36"/>
      <c r="G17" s="36"/>
      <c r="H17" s="38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8"/>
    </row>
    <row r="18" spans="1:34" ht="17.25" customHeight="1" x14ac:dyDescent="0.15">
      <c r="A18" s="25" t="s">
        <v>103</v>
      </c>
      <c r="B18" s="33">
        <f t="shared" ref="B18:AH18" si="0">SUM(B8,B12,B16)</f>
        <v>3906</v>
      </c>
      <c r="C18" s="33">
        <f t="shared" si="0"/>
        <v>7812</v>
      </c>
      <c r="D18" s="33">
        <f t="shared" si="0"/>
        <v>13440</v>
      </c>
      <c r="E18" s="33">
        <f t="shared" si="0"/>
        <v>19964</v>
      </c>
      <c r="F18" s="33">
        <f t="shared" si="0"/>
        <v>25200</v>
      </c>
      <c r="G18" s="33">
        <f t="shared" si="0"/>
        <v>32116</v>
      </c>
      <c r="H18" s="57">
        <f t="shared" si="0"/>
        <v>102438</v>
      </c>
      <c r="I18" s="33">
        <f t="shared" si="0"/>
        <v>36874.5</v>
      </c>
      <c r="J18" s="33">
        <f t="shared" si="0"/>
        <v>39676</v>
      </c>
      <c r="K18" s="33">
        <f t="shared" si="0"/>
        <v>50979.5</v>
      </c>
      <c r="L18" s="33">
        <f t="shared" si="0"/>
        <v>56160</v>
      </c>
      <c r="M18" s="33">
        <f t="shared" si="0"/>
        <v>65084.5</v>
      </c>
      <c r="N18" s="33">
        <f t="shared" si="0"/>
        <v>69344.599999999991</v>
      </c>
      <c r="O18" s="33">
        <f t="shared" si="0"/>
        <v>79189.5</v>
      </c>
      <c r="P18" s="33">
        <f t="shared" si="0"/>
        <v>86242</v>
      </c>
      <c r="Q18" s="33">
        <f t="shared" si="0"/>
        <v>90285</v>
      </c>
      <c r="R18" s="33">
        <f t="shared" si="0"/>
        <v>100347</v>
      </c>
      <c r="S18" s="33">
        <f t="shared" si="0"/>
        <v>102570</v>
      </c>
      <c r="T18" s="33">
        <f t="shared" si="0"/>
        <v>111631</v>
      </c>
      <c r="U18" s="57">
        <f t="shared" si="0"/>
        <v>888383.6</v>
      </c>
      <c r="V18" s="33">
        <f t="shared" si="0"/>
        <v>112680</v>
      </c>
      <c r="W18" s="33">
        <f t="shared" si="0"/>
        <v>112752</v>
      </c>
      <c r="X18" s="33">
        <f t="shared" si="0"/>
        <v>124620</v>
      </c>
      <c r="Y18" s="33">
        <f t="shared" si="0"/>
        <v>112560</v>
      </c>
      <c r="Z18" s="33">
        <f t="shared" si="0"/>
        <v>124620</v>
      </c>
      <c r="AA18" s="33">
        <f t="shared" si="0"/>
        <v>120600</v>
      </c>
      <c r="AB18" s="33">
        <f t="shared" si="0"/>
        <v>124620</v>
      </c>
      <c r="AC18" s="33">
        <f t="shared" si="0"/>
        <v>120600</v>
      </c>
      <c r="AD18" s="33">
        <f t="shared" si="0"/>
        <v>114235.00000000001</v>
      </c>
      <c r="AE18" s="33">
        <f t="shared" si="0"/>
        <v>114235.00000000001</v>
      </c>
      <c r="AF18" s="33">
        <f t="shared" si="0"/>
        <v>110550.00000000001</v>
      </c>
      <c r="AG18" s="33">
        <f t="shared" si="0"/>
        <v>114235.00000000001</v>
      </c>
      <c r="AH18" s="57">
        <f t="shared" si="0"/>
        <v>1406307</v>
      </c>
    </row>
    <row r="19" spans="1:34" ht="14.25" customHeight="1" x14ac:dyDescent="0.15">
      <c r="A19" s="6"/>
      <c r="B19" s="7"/>
      <c r="C19" s="7"/>
      <c r="D19" s="7"/>
      <c r="E19" s="7"/>
      <c r="F19" s="7"/>
      <c r="G19" s="7"/>
      <c r="H19" s="8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8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8"/>
    </row>
    <row r="20" spans="1:34" ht="30" customHeight="1" x14ac:dyDescent="0.1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</row>
    <row r="21" spans="1:34" ht="14.25" customHeight="1" x14ac:dyDescent="0.1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</row>
    <row r="22" spans="1:34" ht="27.75" customHeight="1" x14ac:dyDescent="0.15">
      <c r="A22" s="59" t="s">
        <v>99</v>
      </c>
      <c r="B22" s="82" t="s">
        <v>56</v>
      </c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</row>
    <row r="23" spans="1:34" ht="14.25" customHeight="1" x14ac:dyDescent="0.15">
      <c r="A23" s="5"/>
      <c r="B23" s="59" t="s">
        <v>57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</row>
    <row r="24" spans="1:34" ht="14.25" customHeight="1" x14ac:dyDescent="0.1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</row>
    <row r="25" spans="1:34" ht="14.25" customHeight="1" x14ac:dyDescent="0.1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</row>
    <row r="26" spans="1:34" ht="14.25" customHeight="1" x14ac:dyDescent="0.1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</row>
    <row r="27" spans="1:34" ht="14.25" customHeight="1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</row>
    <row r="28" spans="1:34" ht="14.25" customHeight="1" x14ac:dyDescent="0.1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</row>
    <row r="29" spans="1:34" ht="14.25" customHeight="1" x14ac:dyDescent="0.1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</row>
    <row r="30" spans="1:34" ht="14.25" customHeight="1" x14ac:dyDescent="0.1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</row>
    <row r="31" spans="1:34" ht="14.25" customHeight="1" x14ac:dyDescent="0.1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</row>
    <row r="32" spans="1:34" ht="14.25" customHeight="1" x14ac:dyDescent="0.1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</row>
    <row r="33" spans="1:34" ht="14.25" customHeight="1" x14ac:dyDescent="0.1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</row>
    <row r="34" spans="1:34" ht="14.25" customHeight="1" x14ac:dyDescent="0.1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</row>
    <row r="35" spans="1:34" ht="14.25" customHeight="1" x14ac:dyDescent="0.1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</row>
    <row r="36" spans="1:34" ht="14.25" customHeight="1" x14ac:dyDescent="0.1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</row>
    <row r="37" spans="1:34" ht="14.25" customHeight="1" x14ac:dyDescent="0.1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</row>
    <row r="38" spans="1:34" ht="14.25" customHeight="1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</row>
    <row r="39" spans="1:34" ht="14.25" customHeight="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</row>
    <row r="40" spans="1:34" ht="14.25" customHeight="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</row>
    <row r="41" spans="1:34" ht="14.25" customHeight="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</row>
    <row r="42" spans="1:34" ht="14.25" customHeight="1" x14ac:dyDescent="0.1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</row>
    <row r="43" spans="1:34" ht="14.25" customHeight="1" x14ac:dyDescent="0.1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</row>
    <row r="44" spans="1:34" ht="14.25" customHeight="1" x14ac:dyDescent="0.1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</row>
    <row r="45" spans="1:34" ht="14.25" customHeight="1" x14ac:dyDescent="0.1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</row>
    <row r="46" spans="1:34" ht="14.25" customHeight="1" x14ac:dyDescent="0.1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</row>
    <row r="47" spans="1:34" ht="14.25" customHeight="1" x14ac:dyDescent="0.1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</row>
    <row r="48" spans="1:34" ht="14.25" customHeight="1" x14ac:dyDescent="0.1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</row>
    <row r="49" spans="1:34" ht="14.25" customHeight="1" x14ac:dyDescent="0.1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</row>
    <row r="50" spans="1:34" ht="14.25" customHeight="1" x14ac:dyDescent="0.1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</row>
    <row r="51" spans="1:34" ht="14.25" customHeight="1" x14ac:dyDescent="0.1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</row>
    <row r="52" spans="1:34" ht="14.25" customHeight="1" x14ac:dyDescent="0.1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</row>
    <row r="53" spans="1:34" ht="14.25" customHeight="1" x14ac:dyDescent="0.1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</row>
    <row r="54" spans="1:34" ht="14.25" customHeight="1" x14ac:dyDescent="0.1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</row>
    <row r="55" spans="1:34" ht="14.25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</row>
    <row r="56" spans="1:34" ht="14.2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</row>
    <row r="57" spans="1:34" ht="14.25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</row>
    <row r="58" spans="1:34" ht="14.25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</row>
    <row r="59" spans="1:34" ht="14.25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</row>
    <row r="60" spans="1:34" ht="14.25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</row>
    <row r="61" spans="1:34" ht="14.25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</row>
    <row r="62" spans="1:34" ht="14.25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</row>
    <row r="63" spans="1:34" ht="14.25" customHeight="1" x14ac:dyDescent="0.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</row>
    <row r="64" spans="1:34" ht="14.25" customHeight="1" x14ac:dyDescent="0.1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</row>
    <row r="65" spans="1:34" ht="14.25" customHeight="1" x14ac:dyDescent="0.1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</row>
    <row r="66" spans="1:34" ht="14.25" customHeight="1" x14ac:dyDescent="0.1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</row>
    <row r="67" spans="1:34" ht="14.25" customHeight="1" x14ac:dyDescent="0.1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</row>
    <row r="68" spans="1:34" ht="14.25" customHeight="1" x14ac:dyDescent="0.1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</row>
    <row r="69" spans="1:34" ht="14.25" customHeight="1" x14ac:dyDescent="0.1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</row>
    <row r="70" spans="1:34" ht="14.25" customHeight="1" x14ac:dyDescent="0.1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</row>
    <row r="71" spans="1:34" ht="14.25" customHeight="1" x14ac:dyDescent="0.1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</row>
    <row r="72" spans="1:34" ht="14.25" customHeight="1" x14ac:dyDescent="0.1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</row>
    <row r="73" spans="1:34" ht="14.25" customHeight="1" x14ac:dyDescent="0.1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</row>
    <row r="74" spans="1:34" ht="14.25" customHeight="1" x14ac:dyDescent="0.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</row>
    <row r="75" spans="1:34" ht="14.25" customHeight="1" x14ac:dyDescent="0.1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</row>
    <row r="76" spans="1:34" ht="14.25" customHeight="1" x14ac:dyDescent="0.1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</row>
    <row r="77" spans="1:34" ht="14.25" customHeight="1" x14ac:dyDescent="0.1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</row>
    <row r="78" spans="1:34" ht="14.25" customHeight="1" x14ac:dyDescent="0.1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</row>
    <row r="79" spans="1:34" ht="14.25" customHeight="1" x14ac:dyDescent="0.1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</row>
    <row r="80" spans="1:34" ht="14.25" customHeight="1" x14ac:dyDescent="0.1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</row>
    <row r="81" spans="1:34" ht="14.25" customHeight="1" x14ac:dyDescent="0.1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</row>
    <row r="82" spans="1:34" ht="14.25" customHeight="1" x14ac:dyDescent="0.1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</row>
    <row r="83" spans="1:34" ht="14.25" customHeight="1" x14ac:dyDescent="0.1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</row>
    <row r="84" spans="1:34" ht="14.25" customHeight="1" x14ac:dyDescent="0.1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</row>
    <row r="85" spans="1:34" ht="14.25" customHeight="1" x14ac:dyDescent="0.1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</row>
    <row r="86" spans="1:34" ht="14.25" customHeight="1" x14ac:dyDescent="0.1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</row>
    <row r="87" spans="1:34" ht="14.25" customHeight="1" x14ac:dyDescent="0.1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</row>
    <row r="88" spans="1:34" ht="14.25" customHeight="1" x14ac:dyDescent="0.1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</row>
    <row r="89" spans="1:34" ht="14.25" customHeight="1" x14ac:dyDescent="0.1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</row>
    <row r="90" spans="1:34" ht="14.25" customHeight="1" x14ac:dyDescent="0.1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</row>
    <row r="91" spans="1:34" ht="14.25" customHeight="1" x14ac:dyDescent="0.1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</row>
    <row r="92" spans="1:34" ht="14.25" customHeight="1" x14ac:dyDescent="0.1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</row>
    <row r="93" spans="1:34" ht="14.25" customHeight="1" x14ac:dyDescent="0.1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</row>
    <row r="94" spans="1:34" ht="14.25" customHeight="1" x14ac:dyDescent="0.1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</row>
    <row r="95" spans="1:34" ht="14.25" customHeight="1" x14ac:dyDescent="0.1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</row>
    <row r="96" spans="1:34" ht="14.25" customHeight="1" x14ac:dyDescent="0.1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</row>
    <row r="97" spans="1:34" ht="14.25" customHeight="1" x14ac:dyDescent="0.1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</row>
    <row r="98" spans="1:34" ht="14.25" customHeight="1" x14ac:dyDescent="0.1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</row>
    <row r="99" spans="1:34" ht="14.25" customHeight="1" x14ac:dyDescent="0.1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</row>
    <row r="100" spans="1:34" ht="14.25" customHeight="1" x14ac:dyDescent="0.1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</row>
    <row r="101" spans="1:34" ht="14.25" customHeight="1" x14ac:dyDescent="0.1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</row>
    <row r="102" spans="1:34" ht="14.25" customHeight="1" x14ac:dyDescent="0.1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</row>
    <row r="103" spans="1:34" ht="14.25" customHeight="1" x14ac:dyDescent="0.1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</row>
    <row r="104" spans="1:34" ht="14.25" customHeight="1" x14ac:dyDescent="0.1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</row>
    <row r="105" spans="1:34" ht="14.25" customHeight="1" x14ac:dyDescent="0.1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</row>
    <row r="106" spans="1:34" ht="14.25" customHeight="1" x14ac:dyDescent="0.1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</row>
    <row r="107" spans="1:34" ht="14.25" customHeight="1" x14ac:dyDescent="0.1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</row>
    <row r="108" spans="1:34" ht="14.25" customHeight="1" x14ac:dyDescent="0.1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</row>
    <row r="109" spans="1:34" ht="14.25" customHeight="1" x14ac:dyDescent="0.1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</row>
    <row r="110" spans="1:34" ht="14.25" customHeight="1" x14ac:dyDescent="0.1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</row>
    <row r="111" spans="1:34" ht="14.25" customHeight="1" x14ac:dyDescent="0.1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</row>
    <row r="112" spans="1:34" ht="14.25" customHeight="1" x14ac:dyDescent="0.1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</row>
    <row r="113" spans="1:34" ht="14.25" customHeight="1" x14ac:dyDescent="0.1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</row>
    <row r="114" spans="1:34" ht="14.25" customHeight="1" x14ac:dyDescent="0.1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</row>
    <row r="115" spans="1:34" ht="14.25" customHeight="1" x14ac:dyDescent="0.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</row>
    <row r="116" spans="1:34" ht="14.25" customHeight="1" x14ac:dyDescent="0.1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</row>
    <row r="117" spans="1:34" ht="14.25" customHeight="1" x14ac:dyDescent="0.1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</row>
    <row r="118" spans="1:34" ht="14.25" customHeight="1" x14ac:dyDescent="0.1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</row>
    <row r="119" spans="1:34" ht="14.25" customHeight="1" x14ac:dyDescent="0.1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</row>
    <row r="120" spans="1:34" ht="14.25" customHeight="1" x14ac:dyDescent="0.1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</row>
    <row r="121" spans="1:34" ht="14.25" customHeight="1" x14ac:dyDescent="0.1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</row>
    <row r="122" spans="1:34" ht="14.25" customHeight="1" x14ac:dyDescent="0.1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</row>
    <row r="123" spans="1:34" ht="14.25" customHeight="1" x14ac:dyDescent="0.1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</row>
    <row r="124" spans="1:34" ht="14.25" customHeight="1" x14ac:dyDescent="0.1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</row>
    <row r="125" spans="1:34" ht="14.25" customHeight="1" x14ac:dyDescent="0.1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</row>
    <row r="126" spans="1:34" ht="14.25" customHeight="1" x14ac:dyDescent="0.1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</row>
    <row r="127" spans="1:34" ht="14.25" customHeight="1" x14ac:dyDescent="0.1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</row>
    <row r="128" spans="1:34" ht="14.25" customHeight="1" x14ac:dyDescent="0.1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</row>
    <row r="129" spans="1:34" ht="14.25" customHeight="1" x14ac:dyDescent="0.1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</row>
    <row r="130" spans="1:34" ht="14.25" customHeight="1" x14ac:dyDescent="0.1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</row>
    <row r="131" spans="1:34" ht="14.25" customHeight="1" x14ac:dyDescent="0.1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</row>
    <row r="132" spans="1:34" ht="14.25" customHeight="1" x14ac:dyDescent="0.1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</row>
    <row r="133" spans="1:34" ht="14.25" customHeight="1" x14ac:dyDescent="0.1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</row>
    <row r="134" spans="1:34" ht="14.25" customHeight="1" x14ac:dyDescent="0.1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</row>
    <row r="135" spans="1:34" ht="14.25" customHeight="1" x14ac:dyDescent="0.1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</row>
    <row r="136" spans="1:34" ht="14.25" customHeight="1" x14ac:dyDescent="0.1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</row>
    <row r="137" spans="1:34" ht="14.25" customHeight="1" x14ac:dyDescent="0.1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</row>
    <row r="138" spans="1:34" ht="14.25" customHeight="1" x14ac:dyDescent="0.1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</row>
    <row r="139" spans="1:34" ht="14.25" customHeight="1" x14ac:dyDescent="0.1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</row>
    <row r="140" spans="1:34" ht="14.25" customHeight="1" x14ac:dyDescent="0.1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</row>
    <row r="141" spans="1:34" ht="14.25" customHeight="1" x14ac:dyDescent="0.1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</row>
    <row r="142" spans="1:34" ht="14.25" customHeight="1" x14ac:dyDescent="0.1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</row>
    <row r="143" spans="1:34" ht="14.25" customHeight="1" x14ac:dyDescent="0.1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</row>
    <row r="144" spans="1:34" ht="14.25" customHeight="1" x14ac:dyDescent="0.1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</row>
    <row r="145" spans="1:34" ht="14.25" customHeight="1" x14ac:dyDescent="0.1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</row>
    <row r="146" spans="1:34" ht="14.25" customHeight="1" x14ac:dyDescent="0.1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</row>
    <row r="147" spans="1:34" ht="14.25" customHeight="1" x14ac:dyDescent="0.1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</row>
    <row r="148" spans="1:34" ht="14.25" customHeight="1" x14ac:dyDescent="0.1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</row>
    <row r="149" spans="1:34" ht="14.25" customHeight="1" x14ac:dyDescent="0.1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</row>
    <row r="150" spans="1:34" ht="14.25" customHeight="1" x14ac:dyDescent="0.1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</row>
    <row r="151" spans="1:34" ht="14.25" customHeight="1" x14ac:dyDescent="0.1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</row>
    <row r="152" spans="1:34" ht="14.25" customHeight="1" x14ac:dyDescent="0.1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</row>
    <row r="153" spans="1:34" ht="14.25" customHeight="1" x14ac:dyDescent="0.1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</row>
    <row r="154" spans="1:34" ht="14.25" customHeight="1" x14ac:dyDescent="0.1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</row>
    <row r="155" spans="1:34" ht="14.25" customHeight="1" x14ac:dyDescent="0.1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</row>
    <row r="156" spans="1:34" ht="14.25" customHeight="1" x14ac:dyDescent="0.1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</row>
    <row r="157" spans="1:34" ht="14.25" customHeight="1" x14ac:dyDescent="0.1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</row>
    <row r="158" spans="1:34" ht="14.25" customHeight="1" x14ac:dyDescent="0.1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</row>
    <row r="159" spans="1:34" ht="14.25" customHeight="1" x14ac:dyDescent="0.1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</row>
    <row r="160" spans="1:34" ht="14.25" customHeight="1" x14ac:dyDescent="0.1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</row>
    <row r="161" spans="1:34" ht="14.25" customHeight="1" x14ac:dyDescent="0.1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</row>
    <row r="162" spans="1:34" ht="14.25" customHeight="1" x14ac:dyDescent="0.1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</row>
    <row r="163" spans="1:34" ht="14.25" customHeight="1" x14ac:dyDescent="0.1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</row>
    <row r="164" spans="1:34" ht="14.25" customHeight="1" x14ac:dyDescent="0.1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</row>
    <row r="165" spans="1:34" ht="14.25" customHeight="1" x14ac:dyDescent="0.1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</row>
    <row r="166" spans="1:34" ht="14.25" customHeight="1" x14ac:dyDescent="0.1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</row>
    <row r="167" spans="1:34" ht="14.25" customHeight="1" x14ac:dyDescent="0.1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</row>
    <row r="168" spans="1:34" ht="14.25" customHeight="1" x14ac:dyDescent="0.1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</row>
    <row r="169" spans="1:34" ht="14.25" customHeight="1" x14ac:dyDescent="0.1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</row>
    <row r="170" spans="1:34" ht="14.25" customHeight="1" x14ac:dyDescent="0.1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</row>
    <row r="171" spans="1:34" ht="14.25" customHeight="1" x14ac:dyDescent="0.1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</row>
    <row r="172" spans="1:34" ht="14.25" customHeight="1" x14ac:dyDescent="0.1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</row>
    <row r="173" spans="1:34" ht="14.25" customHeight="1" x14ac:dyDescent="0.1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</row>
    <row r="174" spans="1:34" ht="14.25" customHeight="1" x14ac:dyDescent="0.1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</row>
    <row r="175" spans="1:34" ht="14.25" customHeight="1" x14ac:dyDescent="0.1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</row>
    <row r="176" spans="1:34" ht="14.25" customHeight="1" x14ac:dyDescent="0.1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</row>
    <row r="177" spans="1:34" ht="14.25" customHeight="1" x14ac:dyDescent="0.1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</row>
    <row r="178" spans="1:34" ht="14.25" customHeight="1" x14ac:dyDescent="0.1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</row>
    <row r="179" spans="1:34" ht="14.25" customHeight="1" x14ac:dyDescent="0.1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</row>
    <row r="180" spans="1:34" ht="14.25" customHeight="1" x14ac:dyDescent="0.1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</row>
    <row r="181" spans="1:34" ht="14.25" customHeight="1" x14ac:dyDescent="0.1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</row>
    <row r="182" spans="1:34" ht="14.25" customHeight="1" x14ac:dyDescent="0.1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</row>
    <row r="183" spans="1:34" ht="14.25" customHeight="1" x14ac:dyDescent="0.1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</row>
    <row r="184" spans="1:34" ht="14.25" customHeight="1" x14ac:dyDescent="0.1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</row>
    <row r="185" spans="1:34" ht="14.25" customHeight="1" x14ac:dyDescent="0.1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</row>
    <row r="186" spans="1:34" ht="14.25" customHeight="1" x14ac:dyDescent="0.1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</row>
    <row r="187" spans="1:34" ht="14.25" customHeight="1" x14ac:dyDescent="0.1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</row>
    <row r="188" spans="1:34" ht="14.25" customHeight="1" x14ac:dyDescent="0.1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</row>
    <row r="189" spans="1:34" ht="14.25" customHeight="1" x14ac:dyDescent="0.1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</row>
    <row r="190" spans="1:34" ht="14.25" customHeight="1" x14ac:dyDescent="0.1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</row>
    <row r="191" spans="1:34" ht="14.25" customHeight="1" x14ac:dyDescent="0.1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</row>
    <row r="192" spans="1:34" ht="14.25" customHeight="1" x14ac:dyDescent="0.1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</row>
    <row r="193" spans="1:34" ht="14.25" customHeight="1" x14ac:dyDescent="0.1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</row>
    <row r="194" spans="1:34" ht="14.25" customHeight="1" x14ac:dyDescent="0.1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</row>
    <row r="195" spans="1:34" ht="14.25" customHeight="1" x14ac:dyDescent="0.1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</row>
    <row r="196" spans="1:34" ht="14.25" customHeight="1" x14ac:dyDescent="0.1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</row>
    <row r="197" spans="1:34" ht="14.25" customHeight="1" x14ac:dyDescent="0.1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</row>
    <row r="198" spans="1:34" ht="14.25" customHeight="1" x14ac:dyDescent="0.1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</row>
    <row r="199" spans="1:34" ht="14.25" customHeight="1" x14ac:dyDescent="0.1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</row>
    <row r="200" spans="1:34" ht="14.25" customHeight="1" x14ac:dyDescent="0.1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</row>
    <row r="201" spans="1:34" ht="14.25" customHeight="1" x14ac:dyDescent="0.1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</row>
    <row r="202" spans="1:34" ht="14.25" customHeight="1" x14ac:dyDescent="0.1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</row>
    <row r="203" spans="1:34" ht="14.25" customHeight="1" x14ac:dyDescent="0.1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</row>
    <row r="204" spans="1:34" ht="14.25" customHeight="1" x14ac:dyDescent="0.1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</row>
    <row r="205" spans="1:34" ht="14.25" customHeight="1" x14ac:dyDescent="0.1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</row>
    <row r="206" spans="1:34" ht="14.25" customHeight="1" x14ac:dyDescent="0.1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</row>
    <row r="207" spans="1:34" ht="14.25" customHeight="1" x14ac:dyDescent="0.1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</row>
    <row r="208" spans="1:34" ht="14.25" customHeight="1" x14ac:dyDescent="0.1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</row>
    <row r="209" spans="1:34" ht="14.25" customHeight="1" x14ac:dyDescent="0.1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</row>
    <row r="210" spans="1:34" ht="14.25" customHeight="1" x14ac:dyDescent="0.1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</row>
    <row r="211" spans="1:34" ht="14.25" customHeight="1" x14ac:dyDescent="0.1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</row>
    <row r="212" spans="1:34" ht="14.25" customHeight="1" x14ac:dyDescent="0.1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</row>
    <row r="213" spans="1:34" ht="14.25" customHeight="1" x14ac:dyDescent="0.1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</row>
    <row r="214" spans="1:34" ht="14.25" customHeight="1" x14ac:dyDescent="0.1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</row>
    <row r="215" spans="1:34" ht="14.25" customHeight="1" x14ac:dyDescent="0.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</row>
    <row r="216" spans="1:34" ht="14.25" customHeight="1" x14ac:dyDescent="0.1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</row>
    <row r="217" spans="1:34" ht="14.25" customHeight="1" x14ac:dyDescent="0.1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</row>
    <row r="218" spans="1:34" ht="14.25" customHeight="1" x14ac:dyDescent="0.1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</row>
    <row r="219" spans="1:34" ht="14.25" customHeight="1" x14ac:dyDescent="0.1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</row>
    <row r="220" spans="1:34" ht="14.25" customHeight="1" x14ac:dyDescent="0.1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</row>
    <row r="221" spans="1:34" ht="14.25" customHeight="1" x14ac:dyDescent="0.1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</row>
    <row r="222" spans="1:34" ht="14.25" customHeight="1" x14ac:dyDescent="0.1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</row>
    <row r="223" spans="1:34" ht="14.25" customHeight="1" x14ac:dyDescent="0.1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</row>
    <row r="224" spans="1:3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1">
    <mergeCell ref="B22:AH22"/>
  </mergeCells>
  <conditionalFormatting sqref="A2:AH21 A1 U1 AH1 H1 A24:AH1000 A22:A23">
    <cfRule type="expression" dxfId="8" priority="1">
      <formula>_xludf.isformula(A1:Z1000)</formula>
    </cfRule>
  </conditionalFormatting>
  <conditionalFormatting sqref="I1:T1">
    <cfRule type="expression" dxfId="7" priority="2">
      <formula>_xludf.isformula(I1:AH1000)</formula>
    </cfRule>
  </conditionalFormatting>
  <conditionalFormatting sqref="V1:AG1">
    <cfRule type="expression" dxfId="6" priority="3">
      <formula>_xludf.isformula(V1:AU1000)</formula>
    </cfRule>
  </conditionalFormatting>
  <conditionalFormatting sqref="B1:G1">
    <cfRule type="expression" dxfId="5" priority="4">
      <formula>_xludf.isformula(B1:AA1000)</formula>
    </cfRule>
  </conditionalFormatting>
  <conditionalFormatting sqref="B22:AH23">
    <cfRule type="expression" dxfId="4" priority="5">
      <formula>_xludf.isformula(B22:AA1021)</formula>
    </cfRule>
  </conditionalFormatting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1000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ColWidth="12.6640625" defaultRowHeight="15" customHeight="1" outlineLevelRow="1" outlineLevelCol="1" x14ac:dyDescent="0.15"/>
  <cols>
    <col min="1" max="1" width="31.33203125" customWidth="1"/>
    <col min="2" max="7" width="9.33203125" customWidth="1"/>
    <col min="8" max="8" width="10.33203125" customWidth="1"/>
    <col min="9" max="10" width="9.33203125" hidden="1" customWidth="1" outlineLevel="1"/>
    <col min="11" max="11" width="10.1640625" hidden="1" customWidth="1" outlineLevel="1"/>
    <col min="12" max="16" width="9.33203125" hidden="1" customWidth="1" outlineLevel="1"/>
    <col min="17" max="20" width="11.1640625" hidden="1" customWidth="1" outlineLevel="1"/>
    <col min="21" max="21" width="11" customWidth="1"/>
    <col min="22" max="33" width="11.1640625" hidden="1" customWidth="1" outlineLevel="1"/>
    <col min="34" max="34" width="11" customWidth="1"/>
  </cols>
  <sheetData>
    <row r="1" spans="1:34" ht="30" customHeight="1" x14ac:dyDescent="0.15">
      <c r="A1" s="1" t="s">
        <v>104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2" t="s">
        <v>10</v>
      </c>
      <c r="J1" s="2" t="s">
        <v>11</v>
      </c>
      <c r="K1" s="2" t="s">
        <v>12</v>
      </c>
      <c r="L1" s="2" t="s">
        <v>13</v>
      </c>
      <c r="M1" s="2" t="s">
        <v>14</v>
      </c>
      <c r="N1" s="2" t="s">
        <v>15</v>
      </c>
      <c r="O1" s="2" t="s">
        <v>1</v>
      </c>
      <c r="P1" s="2" t="s">
        <v>2</v>
      </c>
      <c r="Q1" s="2" t="s">
        <v>3</v>
      </c>
      <c r="R1" s="2" t="s">
        <v>4</v>
      </c>
      <c r="S1" s="2" t="s">
        <v>5</v>
      </c>
      <c r="T1" s="3" t="s">
        <v>6</v>
      </c>
      <c r="U1" s="4" t="s">
        <v>16</v>
      </c>
      <c r="V1" s="2" t="s">
        <v>10</v>
      </c>
      <c r="W1" s="2" t="s">
        <v>11</v>
      </c>
      <c r="X1" s="2" t="s">
        <v>12</v>
      </c>
      <c r="Y1" s="2" t="s">
        <v>13</v>
      </c>
      <c r="Z1" s="2" t="s">
        <v>14</v>
      </c>
      <c r="AA1" s="2" t="s">
        <v>15</v>
      </c>
      <c r="AB1" s="2" t="s">
        <v>1</v>
      </c>
      <c r="AC1" s="2" t="s">
        <v>2</v>
      </c>
      <c r="AD1" s="2" t="s">
        <v>3</v>
      </c>
      <c r="AE1" s="2" t="s">
        <v>4</v>
      </c>
      <c r="AF1" s="2" t="s">
        <v>5</v>
      </c>
      <c r="AG1" s="3" t="s">
        <v>6</v>
      </c>
      <c r="AH1" s="4" t="s">
        <v>17</v>
      </c>
    </row>
    <row r="2" spans="1:34" ht="2.25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 spans="1:34" ht="14.25" hidden="1" customHeight="1" outlineLevel="1" x14ac:dyDescent="0.15">
      <c r="A3" s="6" t="s">
        <v>18</v>
      </c>
      <c r="B3" s="7">
        <v>31</v>
      </c>
      <c r="C3" s="7">
        <v>31</v>
      </c>
      <c r="D3" s="7">
        <v>30</v>
      </c>
      <c r="E3" s="7">
        <v>31</v>
      </c>
      <c r="F3" s="7">
        <v>30</v>
      </c>
      <c r="G3" s="7">
        <v>31</v>
      </c>
      <c r="H3" s="8">
        <f>AVERAGE(B3:G3)</f>
        <v>30.666666666666668</v>
      </c>
      <c r="I3" s="7">
        <v>31</v>
      </c>
      <c r="J3" s="7">
        <v>28</v>
      </c>
      <c r="K3" s="7">
        <v>31</v>
      </c>
      <c r="L3" s="7">
        <v>30</v>
      </c>
      <c r="M3" s="7">
        <v>31</v>
      </c>
      <c r="N3" s="7">
        <v>29.8</v>
      </c>
      <c r="O3" s="7">
        <v>31</v>
      </c>
      <c r="P3" s="7">
        <v>31</v>
      </c>
      <c r="Q3" s="7">
        <v>30</v>
      </c>
      <c r="R3" s="7">
        <v>31</v>
      </c>
      <c r="S3" s="7">
        <v>30</v>
      </c>
      <c r="T3" s="7">
        <v>31</v>
      </c>
      <c r="U3" s="8">
        <f>AVERAGE(O3:T3)</f>
        <v>30.666666666666668</v>
      </c>
      <c r="V3" s="7">
        <v>30</v>
      </c>
      <c r="W3" s="7">
        <v>29</v>
      </c>
      <c r="X3" s="7">
        <v>31</v>
      </c>
      <c r="Y3" s="7">
        <v>28</v>
      </c>
      <c r="Z3" s="7">
        <v>31</v>
      </c>
      <c r="AA3" s="7">
        <v>30</v>
      </c>
      <c r="AB3" s="7">
        <v>31</v>
      </c>
      <c r="AC3" s="7">
        <v>30</v>
      </c>
      <c r="AD3" s="7">
        <v>31</v>
      </c>
      <c r="AE3" s="7">
        <v>31</v>
      </c>
      <c r="AF3" s="7">
        <v>30</v>
      </c>
      <c r="AG3" s="7">
        <v>31</v>
      </c>
      <c r="AH3" s="8">
        <f>AVERAGE(AB3:AG3)</f>
        <v>30.666666666666668</v>
      </c>
    </row>
    <row r="4" spans="1:34" ht="18.75" customHeight="1" collapsed="1" x14ac:dyDescent="0.15">
      <c r="A4" s="10" t="s">
        <v>104</v>
      </c>
      <c r="B4" s="11"/>
      <c r="C4" s="11"/>
      <c r="D4" s="11"/>
      <c r="E4" s="11"/>
      <c r="F4" s="11"/>
      <c r="G4" s="11"/>
      <c r="H4" s="19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2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2"/>
    </row>
    <row r="5" spans="1:34" ht="3.75" customHeight="1" x14ac:dyDescent="0.15">
      <c r="A5" s="72"/>
      <c r="B5" s="73"/>
      <c r="C5" s="73"/>
      <c r="D5" s="73"/>
      <c r="E5" s="73"/>
      <c r="F5" s="73"/>
      <c r="G5" s="73"/>
      <c r="H5" s="74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5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5"/>
    </row>
    <row r="6" spans="1:34" ht="14.25" hidden="1" customHeight="1" outlineLevel="1" x14ac:dyDescent="0.15">
      <c r="A6" s="6" t="s">
        <v>25</v>
      </c>
      <c r="B6" s="24"/>
      <c r="C6" s="7"/>
      <c r="D6" s="7"/>
      <c r="E6" s="7"/>
      <c r="F6" s="7"/>
      <c r="G6" s="7"/>
      <c r="H6" s="8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8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8"/>
    </row>
    <row r="7" spans="1:34" ht="14.25" customHeight="1" collapsed="1" x14ac:dyDescent="0.15">
      <c r="A7" s="14" t="s">
        <v>105</v>
      </c>
      <c r="B7" s="76">
        <v>3000</v>
      </c>
      <c r="C7" s="76">
        <v>3000</v>
      </c>
      <c r="D7" s="76">
        <v>3000</v>
      </c>
      <c r="E7" s="76">
        <v>3000</v>
      </c>
      <c r="F7" s="76">
        <v>3000</v>
      </c>
      <c r="G7" s="76">
        <v>3000</v>
      </c>
      <c r="H7" s="77">
        <f>SUM(B7:G7)</f>
        <v>18000</v>
      </c>
      <c r="I7" s="76">
        <v>4000</v>
      </c>
      <c r="J7" s="76">
        <v>4000</v>
      </c>
      <c r="K7" s="76">
        <v>4000</v>
      </c>
      <c r="L7" s="76">
        <v>4000</v>
      </c>
      <c r="M7" s="76">
        <v>4000</v>
      </c>
      <c r="N7" s="76">
        <v>4000</v>
      </c>
      <c r="O7" s="76">
        <v>4000</v>
      </c>
      <c r="P7" s="76">
        <v>4000</v>
      </c>
      <c r="Q7" s="76">
        <v>4000</v>
      </c>
      <c r="R7" s="76">
        <v>4000</v>
      </c>
      <c r="S7" s="76">
        <v>4000</v>
      </c>
      <c r="T7" s="76">
        <v>4000</v>
      </c>
      <c r="U7" s="77">
        <f t="shared" ref="U7:U8" si="0">AVERAGE(I7:T7)</f>
        <v>4000</v>
      </c>
      <c r="V7" s="76">
        <v>4500</v>
      </c>
      <c r="W7" s="76">
        <v>4500</v>
      </c>
      <c r="X7" s="76">
        <v>4500</v>
      </c>
      <c r="Y7" s="76">
        <v>4500</v>
      </c>
      <c r="Z7" s="76">
        <v>4500</v>
      </c>
      <c r="AA7" s="76">
        <v>4500</v>
      </c>
      <c r="AB7" s="76">
        <v>4500</v>
      </c>
      <c r="AC7" s="76">
        <v>4500</v>
      </c>
      <c r="AD7" s="76">
        <v>5000</v>
      </c>
      <c r="AE7" s="76">
        <v>5000</v>
      </c>
      <c r="AF7" s="76">
        <v>5000</v>
      </c>
      <c r="AG7" s="76">
        <v>5000</v>
      </c>
      <c r="AH7" s="77">
        <f t="shared" ref="AH7:AH8" si="1">AVERAGE(V7:AG7)</f>
        <v>4666.666666666667</v>
      </c>
    </row>
    <row r="8" spans="1:34" ht="14.25" customHeight="1" x14ac:dyDescent="0.15">
      <c r="A8" s="14" t="s">
        <v>106</v>
      </c>
      <c r="B8" s="78">
        <v>2</v>
      </c>
      <c r="C8" s="78">
        <v>2</v>
      </c>
      <c r="D8" s="78">
        <v>2</v>
      </c>
      <c r="E8" s="78">
        <v>2</v>
      </c>
      <c r="F8" s="78">
        <v>2</v>
      </c>
      <c r="G8" s="78">
        <v>2</v>
      </c>
      <c r="H8" s="79">
        <f>AVERAGE(B8:G8)</f>
        <v>2</v>
      </c>
      <c r="I8" s="78">
        <v>2</v>
      </c>
      <c r="J8" s="78">
        <v>2</v>
      </c>
      <c r="K8" s="78">
        <v>2</v>
      </c>
      <c r="L8" s="78">
        <v>2</v>
      </c>
      <c r="M8" s="78">
        <v>2</v>
      </c>
      <c r="N8" s="78">
        <v>2</v>
      </c>
      <c r="O8" s="78">
        <v>2</v>
      </c>
      <c r="P8" s="78">
        <v>2</v>
      </c>
      <c r="Q8" s="78">
        <v>2</v>
      </c>
      <c r="R8" s="78">
        <v>2</v>
      </c>
      <c r="S8" s="78">
        <v>2</v>
      </c>
      <c r="T8" s="78">
        <v>2</v>
      </c>
      <c r="U8" s="79">
        <f t="shared" si="0"/>
        <v>2</v>
      </c>
      <c r="V8" s="78">
        <v>2</v>
      </c>
      <c r="W8" s="78">
        <v>2</v>
      </c>
      <c r="X8" s="78">
        <v>2</v>
      </c>
      <c r="Y8" s="78">
        <v>2</v>
      </c>
      <c r="Z8" s="78">
        <v>2</v>
      </c>
      <c r="AA8" s="78">
        <v>2</v>
      </c>
      <c r="AB8" s="78">
        <v>2</v>
      </c>
      <c r="AC8" s="78">
        <v>2</v>
      </c>
      <c r="AD8" s="78">
        <v>2</v>
      </c>
      <c r="AE8" s="78">
        <v>2</v>
      </c>
      <c r="AF8" s="78">
        <v>2</v>
      </c>
      <c r="AG8" s="78">
        <v>2</v>
      </c>
      <c r="AH8" s="79">
        <f t="shared" si="1"/>
        <v>2</v>
      </c>
    </row>
    <row r="9" spans="1:34" ht="14.25" customHeight="1" x14ac:dyDescent="0.15">
      <c r="A9" s="25" t="s">
        <v>107</v>
      </c>
      <c r="B9" s="33">
        <f t="shared" ref="B9:G9" si="2">B7*B8</f>
        <v>6000</v>
      </c>
      <c r="C9" s="33">
        <f t="shared" si="2"/>
        <v>6000</v>
      </c>
      <c r="D9" s="33">
        <f t="shared" si="2"/>
        <v>6000</v>
      </c>
      <c r="E9" s="33">
        <f t="shared" si="2"/>
        <v>6000</v>
      </c>
      <c r="F9" s="33">
        <f t="shared" si="2"/>
        <v>6000</v>
      </c>
      <c r="G9" s="33">
        <f t="shared" si="2"/>
        <v>6000</v>
      </c>
      <c r="H9" s="34">
        <f>SUM(B9:G9)</f>
        <v>36000</v>
      </c>
      <c r="I9" s="33">
        <f t="shared" ref="I9:T9" si="3">I7*I8</f>
        <v>8000</v>
      </c>
      <c r="J9" s="33">
        <f t="shared" si="3"/>
        <v>8000</v>
      </c>
      <c r="K9" s="33">
        <f t="shared" si="3"/>
        <v>8000</v>
      </c>
      <c r="L9" s="33">
        <f t="shared" si="3"/>
        <v>8000</v>
      </c>
      <c r="M9" s="33">
        <f t="shared" si="3"/>
        <v>8000</v>
      </c>
      <c r="N9" s="33">
        <f t="shared" si="3"/>
        <v>8000</v>
      </c>
      <c r="O9" s="33">
        <f t="shared" si="3"/>
        <v>8000</v>
      </c>
      <c r="P9" s="33">
        <f t="shared" si="3"/>
        <v>8000</v>
      </c>
      <c r="Q9" s="33">
        <f t="shared" si="3"/>
        <v>8000</v>
      </c>
      <c r="R9" s="33">
        <f t="shared" si="3"/>
        <v>8000</v>
      </c>
      <c r="S9" s="33">
        <f t="shared" si="3"/>
        <v>8000</v>
      </c>
      <c r="T9" s="33">
        <f t="shared" si="3"/>
        <v>8000</v>
      </c>
      <c r="U9" s="34">
        <f>SUM(I9:T9)</f>
        <v>96000</v>
      </c>
      <c r="V9" s="33">
        <f t="shared" ref="V9:AG9" si="4">V7*V8</f>
        <v>9000</v>
      </c>
      <c r="W9" s="33">
        <f t="shared" si="4"/>
        <v>9000</v>
      </c>
      <c r="X9" s="33">
        <f t="shared" si="4"/>
        <v>9000</v>
      </c>
      <c r="Y9" s="33">
        <f t="shared" si="4"/>
        <v>9000</v>
      </c>
      <c r="Z9" s="33">
        <f t="shared" si="4"/>
        <v>9000</v>
      </c>
      <c r="AA9" s="33">
        <f t="shared" si="4"/>
        <v>9000</v>
      </c>
      <c r="AB9" s="33">
        <f t="shared" si="4"/>
        <v>9000</v>
      </c>
      <c r="AC9" s="33">
        <f t="shared" si="4"/>
        <v>9000</v>
      </c>
      <c r="AD9" s="33">
        <f t="shared" si="4"/>
        <v>10000</v>
      </c>
      <c r="AE9" s="33">
        <f t="shared" si="4"/>
        <v>10000</v>
      </c>
      <c r="AF9" s="33">
        <f t="shared" si="4"/>
        <v>10000</v>
      </c>
      <c r="AG9" s="33">
        <f t="shared" si="4"/>
        <v>10000</v>
      </c>
      <c r="AH9" s="34">
        <f>SUM(V9:AG9)</f>
        <v>112000</v>
      </c>
    </row>
    <row r="10" spans="1:34" ht="4.5" customHeight="1" x14ac:dyDescent="0.15">
      <c r="A10" s="35"/>
      <c r="B10" s="36"/>
      <c r="C10" s="36"/>
      <c r="D10" s="36"/>
      <c r="E10" s="36"/>
      <c r="F10" s="36"/>
      <c r="G10" s="36"/>
      <c r="H10" s="38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8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8"/>
    </row>
    <row r="11" spans="1:34" ht="14.25" hidden="1" customHeight="1" outlineLevel="1" x14ac:dyDescent="0.15">
      <c r="A11" s="6" t="s">
        <v>32</v>
      </c>
      <c r="B11" s="24"/>
      <c r="C11" s="24"/>
      <c r="D11" s="24"/>
      <c r="E11" s="24"/>
      <c r="F11" s="24"/>
      <c r="G11" s="24"/>
      <c r="H11" s="8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8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8"/>
    </row>
    <row r="12" spans="1:34" ht="14.25" customHeight="1" collapsed="1" x14ac:dyDescent="0.15">
      <c r="A12" s="14" t="s">
        <v>105</v>
      </c>
      <c r="B12" s="76">
        <v>3500</v>
      </c>
      <c r="C12" s="76">
        <v>3500</v>
      </c>
      <c r="D12" s="76">
        <v>3500</v>
      </c>
      <c r="E12" s="76">
        <v>3500</v>
      </c>
      <c r="F12" s="76">
        <v>3500</v>
      </c>
      <c r="G12" s="76">
        <v>3500</v>
      </c>
      <c r="H12" s="77">
        <f>SUM(B12:G12)</f>
        <v>21000</v>
      </c>
      <c r="I12" s="76">
        <v>3500</v>
      </c>
      <c r="J12" s="76">
        <v>3500</v>
      </c>
      <c r="K12" s="76">
        <v>3500</v>
      </c>
      <c r="L12" s="76">
        <v>3500</v>
      </c>
      <c r="M12" s="76">
        <v>3500</v>
      </c>
      <c r="N12" s="76">
        <v>3500</v>
      </c>
      <c r="O12" s="76">
        <v>3500</v>
      </c>
      <c r="P12" s="76">
        <v>3500</v>
      </c>
      <c r="Q12" s="76">
        <v>3500</v>
      </c>
      <c r="R12" s="76">
        <v>3500</v>
      </c>
      <c r="S12" s="76">
        <v>3500</v>
      </c>
      <c r="T12" s="76">
        <v>3500</v>
      </c>
      <c r="U12" s="40">
        <f t="shared" ref="U12:U13" si="5">AVERAGE(I12:T12)</f>
        <v>3500</v>
      </c>
      <c r="V12" s="76">
        <v>3500</v>
      </c>
      <c r="W12" s="76">
        <v>3500</v>
      </c>
      <c r="X12" s="76">
        <v>3500</v>
      </c>
      <c r="Y12" s="76">
        <v>3500</v>
      </c>
      <c r="Z12" s="76">
        <v>3500</v>
      </c>
      <c r="AA12" s="76">
        <v>3500</v>
      </c>
      <c r="AB12" s="76">
        <v>3500</v>
      </c>
      <c r="AC12" s="76">
        <v>3500</v>
      </c>
      <c r="AD12" s="76">
        <v>3500</v>
      </c>
      <c r="AE12" s="76">
        <v>3500</v>
      </c>
      <c r="AF12" s="76">
        <v>3500</v>
      </c>
      <c r="AG12" s="76">
        <v>3500</v>
      </c>
      <c r="AH12" s="40">
        <f t="shared" ref="AH12:AH13" si="6">AVERAGE(V12:AG12)</f>
        <v>3500</v>
      </c>
    </row>
    <row r="13" spans="1:34" ht="14.25" customHeight="1" x14ac:dyDescent="0.15">
      <c r="A13" s="14" t="s">
        <v>106</v>
      </c>
      <c r="B13" s="78">
        <v>0</v>
      </c>
      <c r="C13" s="78">
        <v>0</v>
      </c>
      <c r="D13" s="78">
        <v>0</v>
      </c>
      <c r="E13" s="78">
        <v>0</v>
      </c>
      <c r="F13" s="78">
        <v>0</v>
      </c>
      <c r="G13" s="78">
        <v>0</v>
      </c>
      <c r="H13" s="79">
        <f>AVERAGE(B13:G13)</f>
        <v>0</v>
      </c>
      <c r="I13" s="78">
        <v>0</v>
      </c>
      <c r="J13" s="78">
        <v>0</v>
      </c>
      <c r="K13" s="78">
        <v>0</v>
      </c>
      <c r="L13" s="78">
        <v>0</v>
      </c>
      <c r="M13" s="78">
        <v>1</v>
      </c>
      <c r="N13" s="78">
        <v>1</v>
      </c>
      <c r="O13" s="78">
        <v>1</v>
      </c>
      <c r="P13" s="78">
        <v>1</v>
      </c>
      <c r="Q13" s="78">
        <v>1</v>
      </c>
      <c r="R13" s="78">
        <v>1</v>
      </c>
      <c r="S13" s="78">
        <v>1</v>
      </c>
      <c r="T13" s="78">
        <v>1</v>
      </c>
      <c r="U13" s="79">
        <f t="shared" si="5"/>
        <v>0.66666666666666663</v>
      </c>
      <c r="V13" s="78">
        <v>1</v>
      </c>
      <c r="W13" s="78">
        <v>1</v>
      </c>
      <c r="X13" s="78">
        <v>1</v>
      </c>
      <c r="Y13" s="78">
        <v>1</v>
      </c>
      <c r="Z13" s="78">
        <v>1</v>
      </c>
      <c r="AA13" s="78">
        <v>1</v>
      </c>
      <c r="AB13" s="78">
        <v>1</v>
      </c>
      <c r="AC13" s="78">
        <v>1</v>
      </c>
      <c r="AD13" s="78">
        <v>1</v>
      </c>
      <c r="AE13" s="78">
        <v>1</v>
      </c>
      <c r="AF13" s="78">
        <v>1</v>
      </c>
      <c r="AG13" s="78">
        <v>1</v>
      </c>
      <c r="AH13" s="79">
        <f t="shared" si="6"/>
        <v>1</v>
      </c>
    </row>
    <row r="14" spans="1:34" ht="14.25" customHeight="1" x14ac:dyDescent="0.15">
      <c r="A14" s="25" t="s">
        <v>108</v>
      </c>
      <c r="B14" s="33">
        <f t="shared" ref="B14:G14" si="7">B12*B13</f>
        <v>0</v>
      </c>
      <c r="C14" s="33">
        <f t="shared" si="7"/>
        <v>0</v>
      </c>
      <c r="D14" s="33">
        <f t="shared" si="7"/>
        <v>0</v>
      </c>
      <c r="E14" s="33">
        <f t="shared" si="7"/>
        <v>0</v>
      </c>
      <c r="F14" s="33">
        <f t="shared" si="7"/>
        <v>0</v>
      </c>
      <c r="G14" s="33">
        <f t="shared" si="7"/>
        <v>0</v>
      </c>
      <c r="H14" s="34">
        <f>SUM(B14:G14)</f>
        <v>0</v>
      </c>
      <c r="I14" s="33">
        <f t="shared" ref="I14:T14" si="8">I12*I13</f>
        <v>0</v>
      </c>
      <c r="J14" s="33">
        <f t="shared" si="8"/>
        <v>0</v>
      </c>
      <c r="K14" s="33">
        <f t="shared" si="8"/>
        <v>0</v>
      </c>
      <c r="L14" s="33">
        <f t="shared" si="8"/>
        <v>0</v>
      </c>
      <c r="M14" s="33">
        <f t="shared" si="8"/>
        <v>3500</v>
      </c>
      <c r="N14" s="33">
        <f t="shared" si="8"/>
        <v>3500</v>
      </c>
      <c r="O14" s="33">
        <f t="shared" si="8"/>
        <v>3500</v>
      </c>
      <c r="P14" s="33">
        <f t="shared" si="8"/>
        <v>3500</v>
      </c>
      <c r="Q14" s="33">
        <f t="shared" si="8"/>
        <v>3500</v>
      </c>
      <c r="R14" s="33">
        <f t="shared" si="8"/>
        <v>3500</v>
      </c>
      <c r="S14" s="33">
        <f t="shared" si="8"/>
        <v>3500</v>
      </c>
      <c r="T14" s="33">
        <f t="shared" si="8"/>
        <v>3500</v>
      </c>
      <c r="U14" s="34">
        <f>SUM(I14:T14)</f>
        <v>28000</v>
      </c>
      <c r="V14" s="33">
        <f t="shared" ref="V14:AG14" si="9">V12*V13</f>
        <v>3500</v>
      </c>
      <c r="W14" s="33">
        <f t="shared" si="9"/>
        <v>3500</v>
      </c>
      <c r="X14" s="33">
        <f t="shared" si="9"/>
        <v>3500</v>
      </c>
      <c r="Y14" s="33">
        <f t="shared" si="9"/>
        <v>3500</v>
      </c>
      <c r="Z14" s="33">
        <f t="shared" si="9"/>
        <v>3500</v>
      </c>
      <c r="AA14" s="33">
        <f t="shared" si="9"/>
        <v>3500</v>
      </c>
      <c r="AB14" s="33">
        <f t="shared" si="9"/>
        <v>3500</v>
      </c>
      <c r="AC14" s="33">
        <f t="shared" si="9"/>
        <v>3500</v>
      </c>
      <c r="AD14" s="33">
        <f t="shared" si="9"/>
        <v>3500</v>
      </c>
      <c r="AE14" s="33">
        <f t="shared" si="9"/>
        <v>3500</v>
      </c>
      <c r="AF14" s="33">
        <f t="shared" si="9"/>
        <v>3500</v>
      </c>
      <c r="AG14" s="33">
        <f t="shared" si="9"/>
        <v>3500</v>
      </c>
      <c r="AH14" s="34">
        <f>SUM(V14:AG14)</f>
        <v>42000</v>
      </c>
    </row>
    <row r="15" spans="1:34" ht="4.5" customHeight="1" x14ac:dyDescent="0.15">
      <c r="A15" s="35"/>
      <c r="B15" s="36"/>
      <c r="C15" s="36"/>
      <c r="D15" s="36"/>
      <c r="E15" s="36"/>
      <c r="F15" s="36"/>
      <c r="G15" s="36"/>
      <c r="H15" s="38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8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8"/>
    </row>
    <row r="16" spans="1:34" ht="14.25" hidden="1" customHeight="1" outlineLevel="1" x14ac:dyDescent="0.15">
      <c r="A16" s="6" t="s">
        <v>41</v>
      </c>
      <c r="B16" s="24"/>
      <c r="C16" s="24"/>
      <c r="D16" s="24"/>
      <c r="E16" s="24"/>
      <c r="F16" s="24"/>
      <c r="G16" s="24"/>
      <c r="H16" s="8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8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8"/>
    </row>
    <row r="17" spans="1:34" ht="14.25" customHeight="1" collapsed="1" x14ac:dyDescent="0.15">
      <c r="A17" s="14" t="s">
        <v>105</v>
      </c>
      <c r="B17" s="76">
        <v>2000</v>
      </c>
      <c r="C17" s="76">
        <v>2000</v>
      </c>
      <c r="D17" s="76">
        <v>2000</v>
      </c>
      <c r="E17" s="76">
        <v>2000</v>
      </c>
      <c r="F17" s="76">
        <v>2000</v>
      </c>
      <c r="G17" s="76">
        <v>2000</v>
      </c>
      <c r="H17" s="77">
        <f>SUM(B17:G17)</f>
        <v>12000</v>
      </c>
      <c r="I17" s="76">
        <v>2000</v>
      </c>
      <c r="J17" s="76">
        <v>2000</v>
      </c>
      <c r="K17" s="76">
        <v>2000</v>
      </c>
      <c r="L17" s="76">
        <v>2000</v>
      </c>
      <c r="M17" s="76">
        <v>2000</v>
      </c>
      <c r="N17" s="76">
        <v>2000</v>
      </c>
      <c r="O17" s="76">
        <v>2000</v>
      </c>
      <c r="P17" s="76">
        <v>2000</v>
      </c>
      <c r="Q17" s="76">
        <v>2000</v>
      </c>
      <c r="R17" s="76">
        <v>2000</v>
      </c>
      <c r="S17" s="76">
        <v>2000</v>
      </c>
      <c r="T17" s="76">
        <v>2000</v>
      </c>
      <c r="U17" s="40">
        <f t="shared" ref="U17:U18" si="10">AVERAGE(I17:T17)</f>
        <v>2000</v>
      </c>
      <c r="V17" s="76">
        <v>2000</v>
      </c>
      <c r="W17" s="76">
        <v>2000</v>
      </c>
      <c r="X17" s="76">
        <v>2000</v>
      </c>
      <c r="Y17" s="76">
        <v>2000</v>
      </c>
      <c r="Z17" s="76">
        <v>2000</v>
      </c>
      <c r="AA17" s="76">
        <v>2000</v>
      </c>
      <c r="AB17" s="76">
        <v>2000</v>
      </c>
      <c r="AC17" s="76">
        <v>2000</v>
      </c>
      <c r="AD17" s="76">
        <v>2000</v>
      </c>
      <c r="AE17" s="76">
        <v>2000</v>
      </c>
      <c r="AF17" s="76">
        <v>2000</v>
      </c>
      <c r="AG17" s="76">
        <v>2000</v>
      </c>
      <c r="AH17" s="40">
        <f t="shared" ref="AH17:AH18" si="11">AVERAGE(V17:AG17)</f>
        <v>2000</v>
      </c>
    </row>
    <row r="18" spans="1:34" ht="14.25" customHeight="1" x14ac:dyDescent="0.15">
      <c r="A18" s="14" t="s">
        <v>106</v>
      </c>
      <c r="B18" s="78">
        <v>0</v>
      </c>
      <c r="C18" s="78">
        <v>0</v>
      </c>
      <c r="D18" s="78">
        <v>0</v>
      </c>
      <c r="E18" s="78">
        <v>0</v>
      </c>
      <c r="F18" s="78">
        <v>0</v>
      </c>
      <c r="G18" s="78">
        <v>0</v>
      </c>
      <c r="H18" s="79">
        <f>AVERAGE(B18:G18)</f>
        <v>0</v>
      </c>
      <c r="I18" s="78">
        <v>1</v>
      </c>
      <c r="J18" s="78">
        <v>1</v>
      </c>
      <c r="K18" s="78">
        <v>1</v>
      </c>
      <c r="L18" s="78">
        <v>1</v>
      </c>
      <c r="M18" s="78">
        <v>1</v>
      </c>
      <c r="N18" s="78">
        <v>1</v>
      </c>
      <c r="O18" s="78">
        <v>1</v>
      </c>
      <c r="P18" s="78">
        <v>1</v>
      </c>
      <c r="Q18" s="78">
        <v>2</v>
      </c>
      <c r="R18" s="78">
        <v>2</v>
      </c>
      <c r="S18" s="78">
        <v>2</v>
      </c>
      <c r="T18" s="78">
        <v>2</v>
      </c>
      <c r="U18" s="79">
        <f t="shared" si="10"/>
        <v>1.3333333333333333</v>
      </c>
      <c r="V18" s="78">
        <v>2</v>
      </c>
      <c r="W18" s="78">
        <v>2</v>
      </c>
      <c r="X18" s="78">
        <v>2</v>
      </c>
      <c r="Y18" s="78">
        <v>2</v>
      </c>
      <c r="Z18" s="78">
        <v>2</v>
      </c>
      <c r="AA18" s="78">
        <v>2</v>
      </c>
      <c r="AB18" s="78">
        <v>2</v>
      </c>
      <c r="AC18" s="78">
        <v>2</v>
      </c>
      <c r="AD18" s="78">
        <v>2</v>
      </c>
      <c r="AE18" s="78">
        <v>2</v>
      </c>
      <c r="AF18" s="78">
        <v>2</v>
      </c>
      <c r="AG18" s="78">
        <v>2</v>
      </c>
      <c r="AH18" s="79">
        <f t="shared" si="11"/>
        <v>2</v>
      </c>
    </row>
    <row r="19" spans="1:34" ht="14.25" customHeight="1" x14ac:dyDescent="0.15">
      <c r="A19" s="25" t="s">
        <v>109</v>
      </c>
      <c r="B19" s="33">
        <f t="shared" ref="B19:G19" si="12">B17*B18</f>
        <v>0</v>
      </c>
      <c r="C19" s="33">
        <f t="shared" si="12"/>
        <v>0</v>
      </c>
      <c r="D19" s="33">
        <f t="shared" si="12"/>
        <v>0</v>
      </c>
      <c r="E19" s="33">
        <f t="shared" si="12"/>
        <v>0</v>
      </c>
      <c r="F19" s="33">
        <f t="shared" si="12"/>
        <v>0</v>
      </c>
      <c r="G19" s="33">
        <f t="shared" si="12"/>
        <v>0</v>
      </c>
      <c r="H19" s="34">
        <f>SUM(B19:G19)</f>
        <v>0</v>
      </c>
      <c r="I19" s="33">
        <f>I18*Facturación!I20*Facturación!I19</f>
        <v>2170</v>
      </c>
      <c r="J19" s="33">
        <f>J18*Facturación!J20*Facturación!J19</f>
        <v>3920</v>
      </c>
      <c r="K19" s="33">
        <f>K18*Facturación!K20*Facturación!K19</f>
        <v>6510</v>
      </c>
      <c r="L19" s="33">
        <f>L18*Facturación!L20*Facturación!L19</f>
        <v>8400</v>
      </c>
      <c r="M19" s="33">
        <f>M18*Facturación!M20*Facturación!M19</f>
        <v>10850</v>
      </c>
      <c r="N19" s="33">
        <f>N18*Facturación!N20*Facturación!N19</f>
        <v>12516</v>
      </c>
      <c r="O19" s="33">
        <f>O18*Facturación!O20*Facturación!O19</f>
        <v>15190</v>
      </c>
      <c r="P19" s="33">
        <f>P18*Facturación!P20*Facturación!P19</f>
        <v>17360</v>
      </c>
      <c r="Q19" s="33">
        <f>Q18*Facturación!Q20*Facturación!Q19</f>
        <v>37800</v>
      </c>
      <c r="R19" s="33">
        <f>R18*Facturación!R20*Facturación!R19</f>
        <v>43400</v>
      </c>
      <c r="S19" s="33">
        <f>S18*Facturación!S20*Facturación!S19</f>
        <v>42000</v>
      </c>
      <c r="T19" s="33">
        <f>T18*Facturación!T20*Facturación!T19</f>
        <v>43400</v>
      </c>
      <c r="U19" s="34">
        <f>SUM(I19:T19)</f>
        <v>243516</v>
      </c>
      <c r="V19" s="33">
        <f>V18*Facturación!V20*Facturación!V19</f>
        <v>42000</v>
      </c>
      <c r="W19" s="33">
        <f>W18*Facturación!W20*Facturación!W19</f>
        <v>40600</v>
      </c>
      <c r="X19" s="33">
        <f>X18*Facturación!X20*Facturación!X19</f>
        <v>43400</v>
      </c>
      <c r="Y19" s="33">
        <f>Y18*Facturación!Y20*Facturación!Y19</f>
        <v>39200</v>
      </c>
      <c r="Z19" s="33">
        <f>Z18*Facturación!Z20*Facturación!Z19</f>
        <v>43400</v>
      </c>
      <c r="AA19" s="33">
        <f>AA18*Facturación!AA20*Facturación!AA19</f>
        <v>42000</v>
      </c>
      <c r="AB19" s="33">
        <f>AB18*Facturación!AB20*Facturación!AB19</f>
        <v>43400</v>
      </c>
      <c r="AC19" s="33">
        <f>AC18*Facturación!AC20*Facturación!AC19</f>
        <v>42000</v>
      </c>
      <c r="AD19" s="33">
        <f>AD18*Facturación!AD20*Facturación!AD19</f>
        <v>43400</v>
      </c>
      <c r="AE19" s="33">
        <f>AE18*Facturación!AE20*Facturación!AE19</f>
        <v>43400</v>
      </c>
      <c r="AF19" s="33">
        <f>AF18*Facturación!AF20*Facturación!AF19</f>
        <v>42000</v>
      </c>
      <c r="AG19" s="33">
        <f>AG18*Facturación!AG20*Facturación!AG19</f>
        <v>43400</v>
      </c>
      <c r="AH19" s="34">
        <f>SUM(V19:AG19)</f>
        <v>508200</v>
      </c>
    </row>
    <row r="20" spans="1:34" ht="9" customHeight="1" x14ac:dyDescent="0.15">
      <c r="A20" s="35"/>
      <c r="B20" s="36"/>
      <c r="C20" s="36"/>
      <c r="D20" s="36"/>
      <c r="E20" s="36"/>
      <c r="F20" s="36"/>
      <c r="G20" s="36"/>
      <c r="H20" s="38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8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8"/>
    </row>
    <row r="21" spans="1:34" ht="17.25" customHeight="1" x14ac:dyDescent="0.15">
      <c r="A21" s="25" t="s">
        <v>110</v>
      </c>
      <c r="B21" s="33">
        <f t="shared" ref="B21:AH21" si="13">SUM(B9,B14,B19)</f>
        <v>6000</v>
      </c>
      <c r="C21" s="33">
        <f t="shared" si="13"/>
        <v>6000</v>
      </c>
      <c r="D21" s="33">
        <f t="shared" si="13"/>
        <v>6000</v>
      </c>
      <c r="E21" s="33">
        <f t="shared" si="13"/>
        <v>6000</v>
      </c>
      <c r="F21" s="33">
        <f t="shared" si="13"/>
        <v>6000</v>
      </c>
      <c r="G21" s="33">
        <f t="shared" si="13"/>
        <v>6000</v>
      </c>
      <c r="H21" s="57">
        <f t="shared" si="13"/>
        <v>36000</v>
      </c>
      <c r="I21" s="33">
        <f t="shared" si="13"/>
        <v>10170</v>
      </c>
      <c r="J21" s="33">
        <f t="shared" si="13"/>
        <v>11920</v>
      </c>
      <c r="K21" s="33">
        <f t="shared" si="13"/>
        <v>14510</v>
      </c>
      <c r="L21" s="33">
        <f t="shared" si="13"/>
        <v>16400</v>
      </c>
      <c r="M21" s="33">
        <f t="shared" si="13"/>
        <v>22350</v>
      </c>
      <c r="N21" s="33">
        <f t="shared" si="13"/>
        <v>24016</v>
      </c>
      <c r="O21" s="33">
        <f t="shared" si="13"/>
        <v>26690</v>
      </c>
      <c r="P21" s="33">
        <f t="shared" si="13"/>
        <v>28860</v>
      </c>
      <c r="Q21" s="33">
        <f t="shared" si="13"/>
        <v>49300</v>
      </c>
      <c r="R21" s="33">
        <f t="shared" si="13"/>
        <v>54900</v>
      </c>
      <c r="S21" s="33">
        <f t="shared" si="13"/>
        <v>53500</v>
      </c>
      <c r="T21" s="33">
        <f t="shared" si="13"/>
        <v>54900</v>
      </c>
      <c r="U21" s="57">
        <f t="shared" si="13"/>
        <v>367516</v>
      </c>
      <c r="V21" s="33">
        <f t="shared" si="13"/>
        <v>54500</v>
      </c>
      <c r="W21" s="33">
        <f t="shared" si="13"/>
        <v>53100</v>
      </c>
      <c r="X21" s="33">
        <f t="shared" si="13"/>
        <v>55900</v>
      </c>
      <c r="Y21" s="33">
        <f t="shared" si="13"/>
        <v>51700</v>
      </c>
      <c r="Z21" s="33">
        <f t="shared" si="13"/>
        <v>55900</v>
      </c>
      <c r="AA21" s="33">
        <f t="shared" si="13"/>
        <v>54500</v>
      </c>
      <c r="AB21" s="33">
        <f t="shared" si="13"/>
        <v>55900</v>
      </c>
      <c r="AC21" s="33">
        <f t="shared" si="13"/>
        <v>54500</v>
      </c>
      <c r="AD21" s="33">
        <f t="shared" si="13"/>
        <v>56900</v>
      </c>
      <c r="AE21" s="33">
        <f t="shared" si="13"/>
        <v>56900</v>
      </c>
      <c r="AF21" s="33">
        <f t="shared" si="13"/>
        <v>55500</v>
      </c>
      <c r="AG21" s="33">
        <f t="shared" si="13"/>
        <v>56900</v>
      </c>
      <c r="AH21" s="57">
        <f t="shared" si="13"/>
        <v>662200</v>
      </c>
    </row>
    <row r="22" spans="1:34" ht="14.25" customHeight="1" x14ac:dyDescent="0.15">
      <c r="A22" s="6"/>
      <c r="B22" s="7"/>
      <c r="C22" s="7"/>
      <c r="D22" s="7"/>
      <c r="E22" s="7"/>
      <c r="F22" s="7"/>
      <c r="G22" s="7"/>
      <c r="H22" s="8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8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8"/>
    </row>
    <row r="23" spans="1:34" ht="30" customHeight="1" x14ac:dyDescent="0.1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</row>
    <row r="24" spans="1:34" ht="14.25" customHeight="1" x14ac:dyDescent="0.1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</row>
    <row r="25" spans="1:34" ht="27.75" customHeight="1" x14ac:dyDescent="0.15">
      <c r="A25" s="59" t="s">
        <v>99</v>
      </c>
      <c r="B25" s="80" t="s">
        <v>56</v>
      </c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</row>
    <row r="26" spans="1:34" ht="15" customHeight="1" x14ac:dyDescent="0.15">
      <c r="A26" s="5"/>
      <c r="B26" s="59" t="s">
        <v>57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</row>
    <row r="27" spans="1:34" ht="14.25" customHeight="1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</row>
    <row r="28" spans="1:34" ht="14.25" customHeight="1" x14ac:dyDescent="0.1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</row>
    <row r="29" spans="1:34" ht="14.25" customHeight="1" x14ac:dyDescent="0.1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</row>
    <row r="30" spans="1:34" ht="14.25" customHeight="1" x14ac:dyDescent="0.1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</row>
    <row r="31" spans="1:34" ht="14.25" customHeight="1" x14ac:dyDescent="0.1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</row>
    <row r="32" spans="1:34" ht="14.25" customHeight="1" x14ac:dyDescent="0.1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</row>
    <row r="33" spans="1:34" ht="14.25" customHeight="1" x14ac:dyDescent="0.1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</row>
    <row r="34" spans="1:34" ht="14.25" customHeight="1" x14ac:dyDescent="0.1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</row>
    <row r="35" spans="1:34" ht="14.25" customHeight="1" x14ac:dyDescent="0.1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</row>
    <row r="36" spans="1:34" ht="14.25" customHeight="1" x14ac:dyDescent="0.1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</row>
    <row r="37" spans="1:34" ht="14.25" customHeight="1" x14ac:dyDescent="0.1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</row>
    <row r="38" spans="1:34" ht="14.25" customHeight="1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</row>
    <row r="39" spans="1:34" ht="14.25" customHeight="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</row>
    <row r="40" spans="1:34" ht="14.25" customHeight="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</row>
    <row r="41" spans="1:34" ht="14.25" customHeight="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</row>
    <row r="42" spans="1:34" ht="14.25" customHeight="1" x14ac:dyDescent="0.1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</row>
    <row r="43" spans="1:34" ht="14.25" customHeight="1" x14ac:dyDescent="0.1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</row>
    <row r="44" spans="1:34" ht="14.25" customHeight="1" x14ac:dyDescent="0.1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</row>
    <row r="45" spans="1:34" ht="14.25" customHeight="1" x14ac:dyDescent="0.1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</row>
    <row r="46" spans="1:34" ht="14.25" customHeight="1" x14ac:dyDescent="0.1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</row>
    <row r="47" spans="1:34" ht="14.25" customHeight="1" x14ac:dyDescent="0.1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</row>
    <row r="48" spans="1:34" ht="14.25" customHeight="1" x14ac:dyDescent="0.1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</row>
    <row r="49" spans="1:34" ht="14.25" customHeight="1" x14ac:dyDescent="0.1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</row>
    <row r="50" spans="1:34" ht="14.25" customHeight="1" x14ac:dyDescent="0.1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</row>
    <row r="51" spans="1:34" ht="14.25" customHeight="1" x14ac:dyDescent="0.1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</row>
    <row r="52" spans="1:34" ht="14.25" customHeight="1" x14ac:dyDescent="0.1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</row>
    <row r="53" spans="1:34" ht="14.25" customHeight="1" x14ac:dyDescent="0.1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</row>
    <row r="54" spans="1:34" ht="14.25" customHeight="1" x14ac:dyDescent="0.1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</row>
    <row r="55" spans="1:34" ht="14.25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</row>
    <row r="56" spans="1:34" ht="14.2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</row>
    <row r="57" spans="1:34" ht="14.25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</row>
    <row r="58" spans="1:34" ht="14.25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</row>
    <row r="59" spans="1:34" ht="14.25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</row>
    <row r="60" spans="1:34" ht="14.25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</row>
    <row r="61" spans="1:34" ht="14.25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</row>
    <row r="62" spans="1:34" ht="14.25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</row>
    <row r="63" spans="1:34" ht="14.25" customHeight="1" x14ac:dyDescent="0.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</row>
    <row r="64" spans="1:34" ht="14.25" customHeight="1" x14ac:dyDescent="0.1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</row>
    <row r="65" spans="1:34" ht="14.25" customHeight="1" x14ac:dyDescent="0.1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</row>
    <row r="66" spans="1:34" ht="14.25" customHeight="1" x14ac:dyDescent="0.1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</row>
    <row r="67" spans="1:34" ht="14.25" customHeight="1" x14ac:dyDescent="0.1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</row>
    <row r="68" spans="1:34" ht="14.25" customHeight="1" x14ac:dyDescent="0.1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</row>
    <row r="69" spans="1:34" ht="14.25" customHeight="1" x14ac:dyDescent="0.1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</row>
    <row r="70" spans="1:34" ht="14.25" customHeight="1" x14ac:dyDescent="0.1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</row>
    <row r="71" spans="1:34" ht="14.25" customHeight="1" x14ac:dyDescent="0.1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</row>
    <row r="72" spans="1:34" ht="14.25" customHeight="1" x14ac:dyDescent="0.1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</row>
    <row r="73" spans="1:34" ht="14.25" customHeight="1" x14ac:dyDescent="0.1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</row>
    <row r="74" spans="1:34" ht="14.25" customHeight="1" x14ac:dyDescent="0.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</row>
    <row r="75" spans="1:34" ht="14.25" customHeight="1" x14ac:dyDescent="0.1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</row>
    <row r="76" spans="1:34" ht="14.25" customHeight="1" x14ac:dyDescent="0.1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</row>
    <row r="77" spans="1:34" ht="14.25" customHeight="1" x14ac:dyDescent="0.1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</row>
    <row r="78" spans="1:34" ht="14.25" customHeight="1" x14ac:dyDescent="0.1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</row>
    <row r="79" spans="1:34" ht="14.25" customHeight="1" x14ac:dyDescent="0.1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</row>
    <row r="80" spans="1:34" ht="14.25" customHeight="1" x14ac:dyDescent="0.1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</row>
    <row r="81" spans="1:34" ht="14.25" customHeight="1" x14ac:dyDescent="0.1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</row>
    <row r="82" spans="1:34" ht="14.25" customHeight="1" x14ac:dyDescent="0.1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</row>
    <row r="83" spans="1:34" ht="14.25" customHeight="1" x14ac:dyDescent="0.1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</row>
    <row r="84" spans="1:34" ht="14.25" customHeight="1" x14ac:dyDescent="0.1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</row>
    <row r="85" spans="1:34" ht="14.25" customHeight="1" x14ac:dyDescent="0.1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</row>
    <row r="86" spans="1:34" ht="14.25" customHeight="1" x14ac:dyDescent="0.1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</row>
    <row r="87" spans="1:34" ht="14.25" customHeight="1" x14ac:dyDescent="0.1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</row>
    <row r="88" spans="1:34" ht="14.25" customHeight="1" x14ac:dyDescent="0.1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</row>
    <row r="89" spans="1:34" ht="14.25" customHeight="1" x14ac:dyDescent="0.1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</row>
    <row r="90" spans="1:34" ht="14.25" customHeight="1" x14ac:dyDescent="0.1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</row>
    <row r="91" spans="1:34" ht="14.25" customHeight="1" x14ac:dyDescent="0.1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</row>
    <row r="92" spans="1:34" ht="14.25" customHeight="1" x14ac:dyDescent="0.1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</row>
    <row r="93" spans="1:34" ht="14.25" customHeight="1" x14ac:dyDescent="0.1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</row>
    <row r="94" spans="1:34" ht="14.25" customHeight="1" x14ac:dyDescent="0.1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</row>
    <row r="95" spans="1:34" ht="14.25" customHeight="1" x14ac:dyDescent="0.1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</row>
    <row r="96" spans="1:34" ht="14.25" customHeight="1" x14ac:dyDescent="0.1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</row>
    <row r="97" spans="1:34" ht="14.25" customHeight="1" x14ac:dyDescent="0.1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</row>
    <row r="98" spans="1:34" ht="14.25" customHeight="1" x14ac:dyDescent="0.1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</row>
    <row r="99" spans="1:34" ht="14.25" customHeight="1" x14ac:dyDescent="0.1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</row>
    <row r="100" spans="1:34" ht="14.25" customHeight="1" x14ac:dyDescent="0.1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</row>
    <row r="101" spans="1:34" ht="14.25" customHeight="1" x14ac:dyDescent="0.1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</row>
    <row r="102" spans="1:34" ht="14.25" customHeight="1" x14ac:dyDescent="0.1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</row>
    <row r="103" spans="1:34" ht="14.25" customHeight="1" x14ac:dyDescent="0.1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</row>
    <row r="104" spans="1:34" ht="14.25" customHeight="1" x14ac:dyDescent="0.1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</row>
    <row r="105" spans="1:34" ht="14.25" customHeight="1" x14ac:dyDescent="0.1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</row>
    <row r="106" spans="1:34" ht="14.25" customHeight="1" x14ac:dyDescent="0.1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</row>
    <row r="107" spans="1:34" ht="14.25" customHeight="1" x14ac:dyDescent="0.1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</row>
    <row r="108" spans="1:34" ht="14.25" customHeight="1" x14ac:dyDescent="0.1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</row>
    <row r="109" spans="1:34" ht="14.25" customHeight="1" x14ac:dyDescent="0.1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</row>
    <row r="110" spans="1:34" ht="14.25" customHeight="1" x14ac:dyDescent="0.1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</row>
    <row r="111" spans="1:34" ht="14.25" customHeight="1" x14ac:dyDescent="0.1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</row>
    <row r="112" spans="1:34" ht="14.25" customHeight="1" x14ac:dyDescent="0.1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</row>
    <row r="113" spans="1:34" ht="14.25" customHeight="1" x14ac:dyDescent="0.1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</row>
    <row r="114" spans="1:34" ht="14.25" customHeight="1" x14ac:dyDescent="0.1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</row>
    <row r="115" spans="1:34" ht="14.25" customHeight="1" x14ac:dyDescent="0.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</row>
    <row r="116" spans="1:34" ht="14.25" customHeight="1" x14ac:dyDescent="0.1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</row>
    <row r="117" spans="1:34" ht="14.25" customHeight="1" x14ac:dyDescent="0.1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</row>
    <row r="118" spans="1:34" ht="14.25" customHeight="1" x14ac:dyDescent="0.1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</row>
    <row r="119" spans="1:34" ht="14.25" customHeight="1" x14ac:dyDescent="0.1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</row>
    <row r="120" spans="1:34" ht="14.25" customHeight="1" x14ac:dyDescent="0.1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</row>
    <row r="121" spans="1:34" ht="14.25" customHeight="1" x14ac:dyDescent="0.1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</row>
    <row r="122" spans="1:34" ht="14.25" customHeight="1" x14ac:dyDescent="0.1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</row>
    <row r="123" spans="1:34" ht="14.25" customHeight="1" x14ac:dyDescent="0.1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</row>
    <row r="124" spans="1:34" ht="14.25" customHeight="1" x14ac:dyDescent="0.1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</row>
    <row r="125" spans="1:34" ht="14.25" customHeight="1" x14ac:dyDescent="0.1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</row>
    <row r="126" spans="1:34" ht="14.25" customHeight="1" x14ac:dyDescent="0.1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</row>
    <row r="127" spans="1:34" ht="14.25" customHeight="1" x14ac:dyDescent="0.1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</row>
    <row r="128" spans="1:34" ht="14.25" customHeight="1" x14ac:dyDescent="0.1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</row>
    <row r="129" spans="1:34" ht="14.25" customHeight="1" x14ac:dyDescent="0.1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</row>
    <row r="130" spans="1:34" ht="14.25" customHeight="1" x14ac:dyDescent="0.1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</row>
    <row r="131" spans="1:34" ht="14.25" customHeight="1" x14ac:dyDescent="0.1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</row>
    <row r="132" spans="1:34" ht="14.25" customHeight="1" x14ac:dyDescent="0.1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</row>
    <row r="133" spans="1:34" ht="14.25" customHeight="1" x14ac:dyDescent="0.1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</row>
    <row r="134" spans="1:34" ht="14.25" customHeight="1" x14ac:dyDescent="0.1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</row>
    <row r="135" spans="1:34" ht="14.25" customHeight="1" x14ac:dyDescent="0.1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</row>
    <row r="136" spans="1:34" ht="14.25" customHeight="1" x14ac:dyDescent="0.1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</row>
    <row r="137" spans="1:34" ht="14.25" customHeight="1" x14ac:dyDescent="0.1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</row>
    <row r="138" spans="1:34" ht="14.25" customHeight="1" x14ac:dyDescent="0.1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</row>
    <row r="139" spans="1:34" ht="14.25" customHeight="1" x14ac:dyDescent="0.1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</row>
    <row r="140" spans="1:34" ht="14.25" customHeight="1" x14ac:dyDescent="0.1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</row>
    <row r="141" spans="1:34" ht="14.25" customHeight="1" x14ac:dyDescent="0.1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</row>
    <row r="142" spans="1:34" ht="14.25" customHeight="1" x14ac:dyDescent="0.1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</row>
    <row r="143" spans="1:34" ht="14.25" customHeight="1" x14ac:dyDescent="0.1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</row>
    <row r="144" spans="1:34" ht="14.25" customHeight="1" x14ac:dyDescent="0.1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</row>
    <row r="145" spans="1:34" ht="14.25" customHeight="1" x14ac:dyDescent="0.1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</row>
    <row r="146" spans="1:34" ht="14.25" customHeight="1" x14ac:dyDescent="0.1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</row>
    <row r="147" spans="1:34" ht="14.25" customHeight="1" x14ac:dyDescent="0.1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</row>
    <row r="148" spans="1:34" ht="14.25" customHeight="1" x14ac:dyDescent="0.1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</row>
    <row r="149" spans="1:34" ht="14.25" customHeight="1" x14ac:dyDescent="0.1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</row>
    <row r="150" spans="1:34" ht="14.25" customHeight="1" x14ac:dyDescent="0.1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</row>
    <row r="151" spans="1:34" ht="14.25" customHeight="1" x14ac:dyDescent="0.1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</row>
    <row r="152" spans="1:34" ht="14.25" customHeight="1" x14ac:dyDescent="0.1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</row>
    <row r="153" spans="1:34" ht="14.25" customHeight="1" x14ac:dyDescent="0.1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</row>
    <row r="154" spans="1:34" ht="14.25" customHeight="1" x14ac:dyDescent="0.1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</row>
    <row r="155" spans="1:34" ht="14.25" customHeight="1" x14ac:dyDescent="0.1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</row>
    <row r="156" spans="1:34" ht="14.25" customHeight="1" x14ac:dyDescent="0.1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</row>
    <row r="157" spans="1:34" ht="14.25" customHeight="1" x14ac:dyDescent="0.1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</row>
    <row r="158" spans="1:34" ht="14.25" customHeight="1" x14ac:dyDescent="0.1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</row>
    <row r="159" spans="1:34" ht="14.25" customHeight="1" x14ac:dyDescent="0.1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</row>
    <row r="160" spans="1:34" ht="14.25" customHeight="1" x14ac:dyDescent="0.1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</row>
    <row r="161" spans="1:34" ht="14.25" customHeight="1" x14ac:dyDescent="0.1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</row>
    <row r="162" spans="1:34" ht="14.25" customHeight="1" x14ac:dyDescent="0.1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</row>
    <row r="163" spans="1:34" ht="14.25" customHeight="1" x14ac:dyDescent="0.1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</row>
    <row r="164" spans="1:34" ht="14.25" customHeight="1" x14ac:dyDescent="0.1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</row>
    <row r="165" spans="1:34" ht="14.25" customHeight="1" x14ac:dyDescent="0.1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</row>
    <row r="166" spans="1:34" ht="14.25" customHeight="1" x14ac:dyDescent="0.1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</row>
    <row r="167" spans="1:34" ht="14.25" customHeight="1" x14ac:dyDescent="0.1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</row>
    <row r="168" spans="1:34" ht="14.25" customHeight="1" x14ac:dyDescent="0.1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</row>
    <row r="169" spans="1:34" ht="14.25" customHeight="1" x14ac:dyDescent="0.1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</row>
    <row r="170" spans="1:34" ht="14.25" customHeight="1" x14ac:dyDescent="0.1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</row>
    <row r="171" spans="1:34" ht="14.25" customHeight="1" x14ac:dyDescent="0.1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</row>
    <row r="172" spans="1:34" ht="14.25" customHeight="1" x14ac:dyDescent="0.1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</row>
    <row r="173" spans="1:34" ht="14.25" customHeight="1" x14ac:dyDescent="0.1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</row>
    <row r="174" spans="1:34" ht="14.25" customHeight="1" x14ac:dyDescent="0.1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</row>
    <row r="175" spans="1:34" ht="14.25" customHeight="1" x14ac:dyDescent="0.1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</row>
    <row r="176" spans="1:34" ht="14.25" customHeight="1" x14ac:dyDescent="0.1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</row>
    <row r="177" spans="1:34" ht="14.25" customHeight="1" x14ac:dyDescent="0.1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</row>
    <row r="178" spans="1:34" ht="14.25" customHeight="1" x14ac:dyDescent="0.1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</row>
    <row r="179" spans="1:34" ht="14.25" customHeight="1" x14ac:dyDescent="0.1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</row>
    <row r="180" spans="1:34" ht="14.25" customHeight="1" x14ac:dyDescent="0.1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</row>
    <row r="181" spans="1:34" ht="14.25" customHeight="1" x14ac:dyDescent="0.1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</row>
    <row r="182" spans="1:34" ht="14.25" customHeight="1" x14ac:dyDescent="0.1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</row>
    <row r="183" spans="1:34" ht="14.25" customHeight="1" x14ac:dyDescent="0.1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</row>
    <row r="184" spans="1:34" ht="14.25" customHeight="1" x14ac:dyDescent="0.1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</row>
    <row r="185" spans="1:34" ht="14.25" customHeight="1" x14ac:dyDescent="0.1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</row>
    <row r="186" spans="1:34" ht="14.25" customHeight="1" x14ac:dyDescent="0.1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</row>
    <row r="187" spans="1:34" ht="14.25" customHeight="1" x14ac:dyDescent="0.1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</row>
    <row r="188" spans="1:34" ht="14.25" customHeight="1" x14ac:dyDescent="0.1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</row>
    <row r="189" spans="1:34" ht="14.25" customHeight="1" x14ac:dyDescent="0.1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</row>
    <row r="190" spans="1:34" ht="14.25" customHeight="1" x14ac:dyDescent="0.1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</row>
    <row r="191" spans="1:34" ht="14.25" customHeight="1" x14ac:dyDescent="0.1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</row>
    <row r="192" spans="1:34" ht="14.25" customHeight="1" x14ac:dyDescent="0.1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</row>
    <row r="193" spans="1:34" ht="14.25" customHeight="1" x14ac:dyDescent="0.1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</row>
    <row r="194" spans="1:34" ht="14.25" customHeight="1" x14ac:dyDescent="0.1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</row>
    <row r="195" spans="1:34" ht="14.25" customHeight="1" x14ac:dyDescent="0.1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</row>
    <row r="196" spans="1:34" ht="14.25" customHeight="1" x14ac:dyDescent="0.1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</row>
    <row r="197" spans="1:34" ht="14.25" customHeight="1" x14ac:dyDescent="0.1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</row>
    <row r="198" spans="1:34" ht="14.25" customHeight="1" x14ac:dyDescent="0.1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</row>
    <row r="199" spans="1:34" ht="14.25" customHeight="1" x14ac:dyDescent="0.1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</row>
    <row r="200" spans="1:34" ht="14.25" customHeight="1" x14ac:dyDescent="0.1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</row>
    <row r="201" spans="1:34" ht="14.25" customHeight="1" x14ac:dyDescent="0.1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</row>
    <row r="202" spans="1:34" ht="14.25" customHeight="1" x14ac:dyDescent="0.1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</row>
    <row r="203" spans="1:34" ht="14.25" customHeight="1" x14ac:dyDescent="0.1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</row>
    <row r="204" spans="1:34" ht="14.25" customHeight="1" x14ac:dyDescent="0.1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</row>
    <row r="205" spans="1:34" ht="14.25" customHeight="1" x14ac:dyDescent="0.1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</row>
    <row r="206" spans="1:34" ht="14.25" customHeight="1" x14ac:dyDescent="0.1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</row>
    <row r="207" spans="1:34" ht="14.25" customHeight="1" x14ac:dyDescent="0.1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</row>
    <row r="208" spans="1:34" ht="14.25" customHeight="1" x14ac:dyDescent="0.1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</row>
    <row r="209" spans="1:34" ht="14.25" customHeight="1" x14ac:dyDescent="0.1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</row>
    <row r="210" spans="1:34" ht="14.25" customHeight="1" x14ac:dyDescent="0.1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</row>
    <row r="211" spans="1:34" ht="14.25" customHeight="1" x14ac:dyDescent="0.1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</row>
    <row r="212" spans="1:34" ht="14.25" customHeight="1" x14ac:dyDescent="0.1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</row>
    <row r="213" spans="1:34" ht="14.25" customHeight="1" x14ac:dyDescent="0.1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</row>
    <row r="214" spans="1:34" ht="14.25" customHeight="1" x14ac:dyDescent="0.1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</row>
    <row r="215" spans="1:34" ht="14.25" customHeight="1" x14ac:dyDescent="0.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</row>
    <row r="216" spans="1:34" ht="14.25" customHeight="1" x14ac:dyDescent="0.1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</row>
    <row r="217" spans="1:34" ht="14.25" customHeight="1" x14ac:dyDescent="0.1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</row>
    <row r="218" spans="1:34" ht="14.25" customHeight="1" x14ac:dyDescent="0.1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</row>
    <row r="219" spans="1:34" ht="14.25" customHeight="1" x14ac:dyDescent="0.1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</row>
    <row r="220" spans="1:34" ht="14.25" customHeight="1" x14ac:dyDescent="0.1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</row>
    <row r="221" spans="1:34" ht="14.25" customHeight="1" x14ac:dyDescent="0.1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</row>
    <row r="222" spans="1:34" ht="14.25" customHeight="1" x14ac:dyDescent="0.1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</row>
    <row r="223" spans="1:34" ht="14.25" customHeight="1" x14ac:dyDescent="0.1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</row>
    <row r="224" spans="1:34" ht="14.25" customHeight="1" x14ac:dyDescent="0.1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</row>
    <row r="225" spans="1:34" ht="14.25" customHeight="1" x14ac:dyDescent="0.1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</row>
    <row r="226" spans="1:34" ht="14.25" customHeight="1" x14ac:dyDescent="0.1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</row>
    <row r="227" spans="1:34" ht="15.75" customHeight="1" x14ac:dyDescent="0.15"/>
    <row r="228" spans="1:34" ht="15.75" customHeight="1" x14ac:dyDescent="0.15"/>
    <row r="229" spans="1:34" ht="15.75" customHeight="1" x14ac:dyDescent="0.15"/>
    <row r="230" spans="1:34" ht="15.75" customHeight="1" x14ac:dyDescent="0.15"/>
    <row r="231" spans="1:34" ht="15.75" customHeight="1" x14ac:dyDescent="0.15"/>
    <row r="232" spans="1:34" ht="15.75" customHeight="1" x14ac:dyDescent="0.15"/>
    <row r="233" spans="1:34" ht="15.75" customHeight="1" x14ac:dyDescent="0.15"/>
    <row r="234" spans="1:34" ht="15.75" customHeight="1" x14ac:dyDescent="0.15"/>
    <row r="235" spans="1:34" ht="15.75" customHeight="1" x14ac:dyDescent="0.15"/>
    <row r="236" spans="1:34" ht="15.75" customHeight="1" x14ac:dyDescent="0.15"/>
    <row r="237" spans="1:34" ht="15.75" customHeight="1" x14ac:dyDescent="0.15"/>
    <row r="238" spans="1:34" ht="15.75" customHeight="1" x14ac:dyDescent="0.15"/>
    <row r="239" spans="1:34" ht="15.75" customHeight="1" x14ac:dyDescent="0.15"/>
    <row r="240" spans="1:34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1">
    <mergeCell ref="B25:AH25"/>
  </mergeCells>
  <conditionalFormatting sqref="I1:T1">
    <cfRule type="expression" dxfId="3" priority="1">
      <formula>_xludf.isformula(I1:AH1000)</formula>
    </cfRule>
  </conditionalFormatting>
  <conditionalFormatting sqref="V1:AG1">
    <cfRule type="expression" dxfId="2" priority="2">
      <formula>_xludf.isformula(V1:AU1000)</formula>
    </cfRule>
  </conditionalFormatting>
  <conditionalFormatting sqref="B1:G1">
    <cfRule type="expression" dxfId="1" priority="3">
      <formula>_xludf.isformula(B1:AA1000)</formula>
    </cfRule>
  </conditionalFormatting>
  <conditionalFormatting sqref="B25:AH26">
    <cfRule type="expression" dxfId="0" priority="4">
      <formula>_xludf.isformula(B25:AA1024)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Síntesis</vt:lpstr>
      <vt:lpstr>Facturación</vt:lpstr>
      <vt:lpstr>Adquisición</vt:lpstr>
      <vt:lpstr>Compra</vt:lpstr>
      <vt:lpstr>Salarios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MALFILATRE Arnaud</cp:lastModifiedBy>
  <dcterms:created xsi:type="dcterms:W3CDTF">2020-01-13T14:11:32Z</dcterms:created>
  <dcterms:modified xsi:type="dcterms:W3CDTF">2020-01-13T14:11:32Z</dcterms:modified>
</cp:coreProperties>
</file>