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álculo de presupuesto" sheetId="1" r:id="rId4"/>
    <sheet state="visible" name="  " sheetId="2" r:id="rId5"/>
    <sheet state="visible" name="Parámetros" sheetId="3" r:id="rId6"/>
  </sheets>
  <definedNames>
    <definedName name="type">#REF!</definedName>
    <definedName name="presta">'Parámetros'!$N$7:$N$8</definedName>
    <definedName name="nb_pages">'Parámetros'!$O$7:$O$15</definedName>
    <definedName name="Score_act">'Parámetros'!$O$7:$O$15</definedName>
    <definedName name="score_cms">'Parámetros'!$O$13:$O$15</definedName>
    <definedName name="presence">'Parámetros'!$P$7:$P$9</definedName>
    <definedName name="note">'Parámetros'!$N$7:$N$15</definedName>
  </definedNames>
  <calcPr/>
</workbook>
</file>

<file path=xl/sharedStrings.xml><?xml version="1.0" encoding="utf-8"?>
<sst xmlns="http://schemas.openxmlformats.org/spreadsheetml/2006/main" count="104" uniqueCount="67">
  <si>
    <t>Estimación de presupuesto</t>
  </si>
  <si>
    <t>Tipo de proveedor</t>
  </si>
  <si>
    <t>Freelance</t>
  </si>
  <si>
    <t>de creación de un sitio o página web</t>
  </si>
  <si>
    <t>Número de páginas</t>
  </si>
  <si>
    <t>Elige las opciones para tu proyecto en la columna «Personalización».</t>
  </si>
  <si>
    <t>Tiempo de trabajo (horas)</t>
  </si>
  <si>
    <t>Agencia</t>
  </si>
  <si>
    <t>Estimación</t>
  </si>
  <si>
    <t>Personalización</t>
  </si>
  <si>
    <t>Presupuesto previsto</t>
  </si>
  <si>
    <t>Gestión de proyecto</t>
  </si>
  <si>
    <t>Gastos generales del proyecto (reuniones, búsquedas, etc.)</t>
  </si>
  <si>
    <t>Obligatorio</t>
  </si>
  <si>
    <t>Elaboración de las maquetas</t>
  </si>
  <si>
    <t>Sí</t>
  </si>
  <si>
    <t>Redacción del pliego de condiciones</t>
  </si>
  <si>
    <t>Pruebas funcionales</t>
  </si>
  <si>
    <t>Total - Gestión de proyecto</t>
  </si>
  <si>
    <t>Diseño y maquetación</t>
  </si>
  <si>
    <t>Opción #1 - Plantilla estándar</t>
  </si>
  <si>
    <t>Opción #2 - Plantilla personalizada</t>
  </si>
  <si>
    <t>No</t>
  </si>
  <si>
    <t>Opción #3 - Identidad visual a medida</t>
  </si>
  <si>
    <t>Maquetación: integración HTML</t>
  </si>
  <si>
    <t>Total - Diseño y maquetación</t>
  </si>
  <si>
    <t>Funcionalidades</t>
  </si>
  <si>
    <t xml:space="preserve">Slider </t>
  </si>
  <si>
    <t>Blog</t>
  </si>
  <si>
    <t>Foro</t>
  </si>
  <si>
    <t>Anuario</t>
  </si>
  <si>
    <t>E-commerce simple</t>
  </si>
  <si>
    <t>E-commerce avanzado</t>
  </si>
  <si>
    <t>Version móvil básica</t>
  </si>
  <si>
    <t>Version móvil avanzada</t>
  </si>
  <si>
    <t>Total - Funcionalidades</t>
  </si>
  <si>
    <t>Mantenimiento</t>
  </si>
  <si>
    <t>Nivel 1 - Nombre de dominio + hosting</t>
  </si>
  <si>
    <t>Nivel 2 - Hosting con mantenimiento externo</t>
  </si>
  <si>
    <t>Nivel 3 - Hosting avanzado + tarifa de intervenciones diversas 8 h/mes durante un año</t>
  </si>
  <si>
    <t>Total - Mantenimiento</t>
  </si>
  <si>
    <t>Webmarketing</t>
  </si>
  <si>
    <t>Optimización SEO mínima</t>
  </si>
  <si>
    <t>Optimización SEO avanzada</t>
  </si>
  <si>
    <t>Campaña de netlinking</t>
  </si>
  <si>
    <t>Plan de seguimiento de Google Analytics</t>
  </si>
  <si>
    <t>Instalación de Google Adwords</t>
  </si>
  <si>
    <t>Total - Webmarketing</t>
  </si>
  <si>
    <t>PRESUPUESTO TOTAL ESTIMADO</t>
  </si>
  <si>
    <t>Total</t>
  </si>
  <si>
    <t>Arrondi inférieur</t>
  </si>
  <si>
    <t>Arrondi supérieur</t>
  </si>
  <si>
    <t xml:space="preserve">Funcionalidades
</t>
  </si>
  <si>
    <t xml:space="preserve">Mantenimiento
</t>
  </si>
  <si>
    <t>Parámetros</t>
  </si>
  <si>
    <t>Maqueta</t>
  </si>
  <si>
    <t>Pliego de condiciones</t>
  </si>
  <si>
    <t>Prueba funcional</t>
  </si>
  <si>
    <t>Maquetación</t>
  </si>
  <si>
    <t>Listas desplegables</t>
  </si>
  <si>
    <t>N.º de horas / día</t>
  </si>
  <si>
    <t>N.º de páginas</t>
  </si>
  <si>
    <t>Tiempo por página</t>
  </si>
  <si>
    <t>Proveedor</t>
  </si>
  <si>
    <t>Presencia</t>
  </si>
  <si>
    <t>Agencias - Precio / día</t>
  </si>
  <si>
    <t>Freelances - Precio / día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</si>
</sst>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\ &quot;€&quot;"/>
    <numFmt numFmtId="165" formatCode="#,##0.00\ &quot;€&quot;"/>
  </numFmts>
  <fonts count="29">
    <font>
      <sz val="11.0"/>
      <color theme="1"/>
      <name val="Arial"/>
    </font>
    <font>
      <sz val="11.0"/>
      <color theme="1"/>
      <name val="Calibri"/>
    </font>
    <font>
      <i/>
      <sz val="10.0"/>
      <color rgb="FF000000"/>
      <name val="Calibri"/>
    </font>
    <font>
      <b/>
      <sz val="18.0"/>
      <color rgb="FF1F497D"/>
      <name val="Calibri"/>
    </font>
    <font>
      <b/>
      <sz val="22.0"/>
      <color rgb="FF1F497D"/>
      <name val="Calibri"/>
    </font>
    <font>
      <b/>
      <sz val="27.0"/>
      <color rgb="FF1F497D"/>
      <name val="Calibri"/>
    </font>
    <font>
      <b/>
      <sz val="13.0"/>
      <color rgb="FFFFFFFF"/>
      <name val="Calibri"/>
    </font>
    <font>
      <b/>
      <sz val="16.0"/>
      <color rgb="FF4F81BD"/>
      <name val="Calibri"/>
    </font>
    <font>
      <sz val="16.0"/>
      <color rgb="FF000000"/>
      <name val="Calibri"/>
    </font>
    <font>
      <b/>
      <sz val="16.0"/>
      <color rgb="FF4F81BD"/>
      <name val="Arial"/>
    </font>
    <font>
      <sz val="16.0"/>
      <color theme="1"/>
      <name val="Calibri"/>
    </font>
    <font>
      <b/>
      <sz val="13.0"/>
      <color theme="1"/>
      <name val="Calibri"/>
    </font>
    <font/>
    <font>
      <b/>
      <sz val="12.0"/>
      <color theme="1"/>
      <name val="Calibri"/>
    </font>
    <font>
      <b/>
      <sz val="16.0"/>
      <color rgb="FFFFFFFF"/>
      <name val="Calibri"/>
    </font>
    <font>
      <b/>
      <sz val="16.0"/>
      <color theme="1"/>
      <name val="Calibri"/>
    </font>
    <font>
      <b/>
      <sz val="11.0"/>
      <color theme="4"/>
      <name val="Calibri"/>
    </font>
    <font>
      <i/>
      <sz val="11.0"/>
      <color theme="1"/>
      <name val="Calibri"/>
    </font>
    <font>
      <b/>
      <sz val="11.0"/>
      <color rgb="FF4F81BD"/>
      <name val="Calibri"/>
    </font>
    <font>
      <sz val="11.0"/>
      <color rgb="FF000000"/>
      <name val="Calibri"/>
    </font>
    <font>
      <b/>
      <sz val="11.0"/>
      <color theme="1"/>
      <name val="Calibri"/>
    </font>
    <font>
      <b/>
      <sz val="13.0"/>
      <color rgb="FF000000"/>
      <name val="Calibri"/>
    </font>
    <font>
      <b/>
      <sz val="13.0"/>
      <color theme="0"/>
      <name val="Calibri"/>
    </font>
    <font>
      <b/>
      <sz val="14.0"/>
      <color rgb="FFFFFFFF"/>
      <name val="Calibri"/>
    </font>
    <font>
      <b/>
      <sz val="14.0"/>
      <color theme="0"/>
      <name val="Calibri"/>
    </font>
    <font>
      <b/>
      <sz val="12.0"/>
      <color rgb="FF000000"/>
      <name val="Calibri"/>
    </font>
    <font>
      <b/>
      <sz val="14.0"/>
      <color theme="4"/>
      <name val="Calibri"/>
    </font>
    <font>
      <b/>
      <sz val="14.0"/>
      <color rgb="FF4F81BD"/>
      <name val="Calibri"/>
    </font>
    <font>
      <sz val="11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548DD4"/>
        <bgColor rgb="FF548DD4"/>
      </patternFill>
    </fill>
    <fill>
      <patternFill patternType="solid">
        <fgColor rgb="FFD8D8D8"/>
        <bgColor rgb="FFD8D8D8"/>
      </patternFill>
    </fill>
    <fill>
      <patternFill patternType="solid">
        <fgColor rgb="FF1F497D"/>
        <bgColor rgb="FF1F497D"/>
      </patternFill>
    </fill>
    <fill>
      <patternFill patternType="solid">
        <fgColor rgb="FFF2F2F2"/>
        <bgColor rgb="FFF2F2F2"/>
      </patternFill>
    </fill>
  </fills>
  <borders count="82">
    <border/>
    <border>
      <left/>
      <right/>
      <top/>
      <bottom/>
    </border>
    <border>
      <left/>
      <right/>
      <top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D8D8D8"/>
      </bottom>
    </border>
    <border>
      <left style="thin">
        <color rgb="FF1F497D"/>
      </left>
      <top style="thin">
        <color rgb="FFA5A5A5"/>
      </top>
      <bottom style="thin">
        <color rgb="FFA5A5A5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left style="thin">
        <color rgb="FF1F497D"/>
      </left>
      <right style="thin">
        <color rgb="FF1F497D"/>
      </right>
      <top style="thin">
        <color rgb="FFD8D8D8"/>
      </top>
      <bottom style="thin">
        <color rgb="FF1F497D"/>
      </bottom>
    </border>
    <border>
      <left style="thin">
        <color rgb="FF1F497D"/>
      </left>
      <right style="thin">
        <color rgb="FFA5A5A5"/>
      </right>
      <top style="thin">
        <color rgb="FFA5A5A5"/>
      </top>
      <bottom style="thin">
        <color rgb="FFA5A5A5"/>
      </bottom>
    </border>
    <border>
      <left/>
      <right/>
      <bottom/>
    </border>
    <border>
      <left/>
      <top/>
      <bottom style="thin">
        <color rgb="FF1F497D"/>
      </bottom>
    </border>
    <border>
      <top/>
      <bottom style="thin">
        <color rgb="FF1F497D"/>
      </bottom>
    </border>
    <border>
      <right style="thin">
        <color rgb="FF1F497D"/>
      </right>
      <top/>
      <bottom style="thin">
        <color rgb="FF1F497D"/>
      </bottom>
    </border>
    <border>
      <left style="thin">
        <color rgb="FFA5A5A5"/>
      </left>
      <right style="thin">
        <color rgb="FFA5A5A5"/>
      </right>
      <top style="thin">
        <color rgb="FF1F497D"/>
      </top>
      <bottom style="thin">
        <color rgb="FF1F497D"/>
      </bottom>
    </border>
    <border>
      <left style="thin">
        <color rgb="FFA5A5A5"/>
      </left>
      <right style="thin">
        <color rgb="FF1F497D"/>
      </right>
      <top style="thin">
        <color rgb="FF1F497D"/>
      </top>
      <bottom style="thin">
        <color rgb="FF1F497D"/>
      </bottom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</border>
    <border>
      <left style="thick">
        <color rgb="FF548DD4"/>
      </left>
      <right style="thick">
        <color rgb="FF548DD4"/>
      </right>
      <top style="thick">
        <color rgb="FF548DD4"/>
      </top>
      <bottom style="thick">
        <color rgb="FF548DD4"/>
      </bottom>
    </border>
    <border>
      <left style="thin">
        <color rgb="FF1F497D"/>
      </left>
      <right style="thin">
        <color rgb="FF1F497D"/>
      </right>
      <top style="thin">
        <color rgb="FF1F497D"/>
      </top>
    </border>
    <border>
      <left style="thin">
        <color rgb="FF1F497D"/>
      </left>
      <top style="thin">
        <color rgb="FF1F497D"/>
      </top>
      <bottom style="thin">
        <color rgb="FFD8D8D8"/>
      </bottom>
    </border>
    <border>
      <right style="thin">
        <color rgb="FF1F497D"/>
      </right>
      <top style="thin">
        <color rgb="FF1F497D"/>
      </top>
      <bottom style="thin">
        <color rgb="FFD8D8D8"/>
      </bottom>
    </border>
    <border>
      <left style="thin">
        <color rgb="FFA5A5A5"/>
      </left>
      <right style="thin">
        <color rgb="FFA5A5A5"/>
      </right>
      <top style="thin">
        <color rgb="FF1F497D"/>
      </top>
      <bottom style="thin">
        <color rgb="FFD8D8D8"/>
      </bottom>
    </border>
    <border>
      <left style="thin">
        <color rgb="FFA5A5A5"/>
      </left>
      <right style="thin">
        <color rgb="FF1F497D"/>
      </right>
      <top style="thin">
        <color rgb="FF1F497D"/>
      </top>
      <bottom style="thin">
        <color rgb="FFD8D8D8"/>
      </bottom>
    </border>
    <border>
      <left style="thin">
        <color rgb="FF1F497D"/>
      </left>
      <right style="thin">
        <color rgb="FF7F7F7F"/>
      </right>
      <top style="thin">
        <color rgb="FF1F497D"/>
      </top>
      <bottom style="thin">
        <color rgb="FFD8D8D8"/>
      </bottom>
    </border>
    <border>
      <left style="thin">
        <color rgb="FF1F497D"/>
      </left>
      <right style="thin">
        <color rgb="FF1F497D"/>
      </right>
    </border>
    <border>
      <left style="thin">
        <color rgb="FF1F497D"/>
      </left>
      <top style="thin">
        <color rgb="FFD8D8D8"/>
      </top>
      <bottom style="thin">
        <color rgb="FFD8D8D8"/>
      </bottom>
    </border>
    <border>
      <right style="thin">
        <color rgb="FF1F497D"/>
      </right>
      <top style="thin">
        <color rgb="FFD8D8D8"/>
      </top>
      <bottom style="thin">
        <color rgb="FFD8D8D8"/>
      </bottom>
    </border>
    <border>
      <left style="thin">
        <color rgb="FFA5A5A5"/>
      </left>
      <right style="thin">
        <color rgb="FFA5A5A5"/>
      </right>
      <top style="thin">
        <color rgb="FFD8D8D8"/>
      </top>
      <bottom/>
    </border>
    <border>
      <left style="thin">
        <color rgb="FFA5A5A5"/>
      </left>
      <right style="thin">
        <color rgb="FF1F497D"/>
      </right>
      <top style="thin">
        <color rgb="FFD8D8D8"/>
      </top>
      <bottom/>
    </border>
    <border>
      <left style="thin">
        <color rgb="FF1F497D"/>
      </left>
      <right style="thin">
        <color rgb="FF7F7F7F"/>
      </right>
      <top style="thin">
        <color rgb="FFD8D8D8"/>
      </top>
      <bottom/>
    </border>
    <border>
      <left style="thin">
        <color rgb="FF1F497D"/>
      </left>
      <top style="thin">
        <color rgb="FFD8D8D8"/>
      </top>
      <bottom style="thin">
        <color rgb="FF1F497D"/>
      </bottom>
    </border>
    <border>
      <right style="thin">
        <color rgb="FF1F497D"/>
      </right>
      <top style="thin">
        <color rgb="FFD8D8D8"/>
      </top>
      <bottom style="thin">
        <color rgb="FF1F497D"/>
      </bottom>
    </border>
    <border>
      <left style="thin">
        <color rgb="FF1F497D"/>
      </left>
      <right style="thin">
        <color rgb="FF1F497D"/>
      </right>
      <bottom style="thin">
        <color rgb="FFD8D8D8"/>
      </bottom>
    </border>
    <border>
      <left style="thin">
        <color rgb="FF1F497D"/>
      </left>
      <top style="thin">
        <color rgb="FF1F497D"/>
      </top>
      <bottom style="thin">
        <color rgb="FF1F497D"/>
      </bottom>
    </border>
    <border>
      <right style="thin">
        <color rgb="FF1F497D"/>
      </right>
      <top style="thin">
        <color rgb="FF1F497D"/>
      </top>
      <bottom style="thin">
        <color rgb="FF1F497D"/>
      </bottom>
    </border>
    <border>
      <left/>
      <right/>
      <top style="thin">
        <color rgb="FF1F497D"/>
      </top>
      <bottom style="thin">
        <color rgb="FF1F497D"/>
      </bottom>
    </border>
    <border>
      <left style="thin">
        <color rgb="FF1F497D"/>
      </left>
      <right style="thin">
        <color rgb="FF1F497D"/>
      </right>
      <top style="thin">
        <color rgb="FFD8D8D8"/>
      </top>
    </border>
    <border>
      <left style="thin">
        <color rgb="FFA5A5A5"/>
      </left>
      <right style="thin">
        <color rgb="FFA5A5A5"/>
      </right>
      <top style="thin">
        <color rgb="FF1F497D"/>
      </top>
      <bottom/>
    </border>
    <border>
      <left style="thin">
        <color rgb="FFA5A5A5"/>
      </left>
      <right style="thin">
        <color rgb="FF1F497D"/>
      </right>
      <top style="thin">
        <color rgb="FF1F497D"/>
      </top>
      <bottom/>
    </border>
    <border>
      <left/>
      <top/>
      <bottom/>
    </border>
    <border>
      <top/>
      <bottom/>
    </border>
    <border>
      <left style="thin">
        <color rgb="FFA5A5A5"/>
      </left>
      <right style="thin">
        <color rgb="FFA5A5A5"/>
      </right>
      <top style="thin">
        <color rgb="FFD8D8D8"/>
      </top>
      <bottom style="thin">
        <color rgb="FFD8D8D8"/>
      </bottom>
    </border>
    <border>
      <left style="thin">
        <color rgb="FFA5A5A5"/>
      </left>
      <right style="thin">
        <color rgb="FF1F497D"/>
      </right>
      <top style="thin">
        <color rgb="FFD8D8D8"/>
      </top>
      <bottom style="thin">
        <color rgb="FFD8D8D8"/>
      </bottom>
    </border>
    <border>
      <left style="thin">
        <color rgb="FF1F497D"/>
      </left>
      <right style="thin">
        <color rgb="FF7F7F7F"/>
      </right>
      <top/>
      <bottom/>
    </border>
    <border>
      <left style="thin">
        <color rgb="FF1F497D"/>
      </left>
      <right style="thin">
        <color rgb="FF7F7F7F"/>
      </right>
      <top style="thin">
        <color rgb="FFD8D8D8"/>
      </top>
      <bottom style="thin">
        <color rgb="FFD8D8D8"/>
      </bottom>
    </border>
    <border>
      <left style="thin">
        <color rgb="FFA5A5A5"/>
      </left>
      <right style="thin">
        <color rgb="FFA5A5A5"/>
      </right>
      <top style="thin">
        <color rgb="FFD8D8D8"/>
      </top>
      <bottom style="thin">
        <color rgb="FF1F497D"/>
      </bottom>
    </border>
    <border>
      <left style="thin">
        <color rgb="FF1F497D"/>
      </left>
      <right style="thin">
        <color rgb="FF7F7F7F"/>
      </right>
      <top style="thin">
        <color rgb="FFD8D8D8"/>
      </top>
      <bottom style="thin">
        <color rgb="FF1F497D"/>
      </bottom>
    </border>
    <border>
      <right style="thin">
        <color rgb="FFA5A5A5"/>
      </right>
      <top style="thin">
        <color rgb="FF1F497D"/>
      </top>
      <bottom style="thin">
        <color rgb="FFD8D8D8"/>
      </bottom>
    </border>
    <border>
      <right style="thin">
        <color rgb="FFA5A5A5"/>
      </right>
      <top style="thin">
        <color rgb="FFD8D8D8"/>
      </top>
      <bottom style="thin">
        <color rgb="FFD8D8D8"/>
      </bottom>
    </border>
    <border>
      <right style="thin">
        <color rgb="FFA5A5A5"/>
      </right>
      <top style="thin">
        <color rgb="FFD8D8D8"/>
      </top>
      <bottom style="thin">
        <color rgb="FF1F497D"/>
      </bottom>
    </border>
    <border>
      <top style="thin">
        <color rgb="FF1F497D"/>
      </top>
      <bottom style="thin">
        <color rgb="FFD8D8D8"/>
      </bottom>
    </border>
    <border>
      <left style="thin">
        <color rgb="FF1F497D"/>
      </left>
      <right style="thin">
        <color rgb="FFA5A5A5"/>
      </right>
      <top style="thin">
        <color rgb="FF1F497D"/>
      </top>
      <bottom style="thin">
        <color rgb="FFD8D8D8"/>
      </bottom>
    </border>
    <border>
      <top style="thin">
        <color rgb="FFD8D8D8"/>
      </top>
      <bottom style="thin">
        <color rgb="FFD8D8D8"/>
      </bottom>
    </border>
    <border>
      <left style="thin">
        <color rgb="FF1F497D"/>
      </left>
      <right style="thin">
        <color rgb="FFA5A5A5"/>
      </right>
      <top style="thin">
        <color rgb="FFD8D8D8"/>
      </top>
      <bottom style="thin">
        <color rgb="FFD8D8D8"/>
      </bottom>
    </border>
    <border>
      <left style="thin">
        <color rgb="FF1F497D"/>
      </left>
      <right style="thin">
        <color rgb="FFA5A5A5"/>
      </right>
      <top style="thin">
        <color rgb="FFD8D8D8"/>
      </top>
      <bottom style="thin">
        <color rgb="FF1F497D"/>
      </bottom>
    </border>
    <border>
      <left style="thin">
        <color rgb="FF1F497D"/>
      </left>
      <right style="thin">
        <color rgb="FF1F497D"/>
      </right>
      <bottom style="thin">
        <color rgb="FF1F497D"/>
      </bottom>
    </border>
    <border>
      <left style="thick">
        <color rgb="FF1F497D"/>
      </left>
      <top style="thick">
        <color rgb="FF1F497D"/>
      </top>
      <bottom style="thick">
        <color rgb="FF1F497D"/>
      </bottom>
    </border>
    <border>
      <right style="thick">
        <color rgb="FF1F497D"/>
      </right>
      <top style="thick">
        <color rgb="FF1F497D"/>
      </top>
      <bottom style="thick">
        <color rgb="FF1F497D"/>
      </bottom>
    </border>
    <border>
      <left/>
      <right/>
      <top/>
      <bottom style="thin">
        <color rgb="FF1F497D"/>
      </bottom>
    </border>
    <border>
      <top style="thick">
        <color rgb="FF1F497D"/>
      </top>
      <bottom style="thick">
        <color rgb="FF1F497D"/>
      </bottom>
    </border>
    <border>
      <left style="thin">
        <color rgb="FF1F497D"/>
      </left>
    </border>
    <border>
      <left style="thin">
        <color rgb="FF1F497D"/>
      </left>
      <top style="thick">
        <color rgb="FF1F497D"/>
      </top>
    </border>
    <border>
      <top style="thick">
        <color rgb="FF1F497D"/>
      </top>
    </border>
    <border>
      <right style="thin">
        <color rgb="FF1F497D"/>
      </right>
      <top style="thick">
        <color rgb="FF1F497D"/>
      </top>
    </border>
    <border>
      <left style="thin">
        <color rgb="FF1F497D"/>
      </left>
      <bottom style="thin">
        <color rgb="FF1F497D"/>
      </bottom>
    </border>
    <border>
      <bottom style="thin">
        <color rgb="FF1F497D"/>
      </bottom>
    </border>
    <border>
      <right style="thin">
        <color rgb="FF1F497D"/>
      </right>
      <bottom style="thin">
        <color rgb="FF1F497D"/>
      </bottom>
    </border>
    <border>
      <left style="thin">
        <color rgb="FF1F497D"/>
      </left>
      <right/>
      <top style="thin">
        <color rgb="FF1F497D"/>
      </top>
      <bottom style="thin">
        <color rgb="FFD8D8D8"/>
      </bottom>
    </border>
    <border>
      <left style="thin">
        <color rgb="FFA5A5A5"/>
      </left>
      <right/>
      <top style="thin">
        <color rgb="FF1F497D"/>
      </top>
      <bottom style="thin">
        <color rgb="FFD8D8D8"/>
      </bottom>
    </border>
    <border>
      <left style="thin">
        <color rgb="FFF2F2F2"/>
      </left>
      <top style="thin">
        <color rgb="FF1F497D"/>
      </top>
      <bottom style="thin">
        <color rgb="FFD8D8D8"/>
      </bottom>
    </border>
    <border>
      <left style="thin">
        <color rgb="FFA5A5A5"/>
      </left>
      <right/>
      <top style="thin">
        <color rgb="FFD8D8D8"/>
      </top>
      <bottom style="thin">
        <color rgb="FFD8D8D8"/>
      </bottom>
    </border>
    <border>
      <left style="thin">
        <color rgb="FFF2F2F2"/>
      </left>
      <top style="thin">
        <color rgb="FFD8D8D8"/>
      </top>
      <bottom style="thin">
        <color rgb="FFD8D8D8"/>
      </bottom>
    </border>
    <border>
      <left style="thin">
        <color rgb="FF1F497D"/>
      </left>
      <right/>
      <top style="thin">
        <color rgb="FFD8D8D8"/>
      </top>
      <bottom style="thin">
        <color rgb="FFD8D8D8"/>
      </bottom>
    </border>
    <border>
      <left/>
      <right style="thin">
        <color rgb="FFA5A5A5"/>
      </right>
      <top style="thin">
        <color rgb="FFD8D8D8"/>
      </top>
      <bottom style="thin">
        <color rgb="FFD8D8D8"/>
      </bottom>
    </border>
    <border>
      <left style="thin">
        <color rgb="FF1F497D"/>
      </left>
      <right/>
      <top style="thin">
        <color rgb="FFD8D8D8"/>
      </top>
      <bottom style="thin">
        <color rgb="FF1F497D"/>
      </bottom>
    </border>
    <border>
      <left/>
      <right style="thin">
        <color rgb="FFA5A5A5"/>
      </right>
      <top style="thin">
        <color rgb="FFD8D8D8"/>
      </top>
      <bottom style="thin">
        <color rgb="FF1F497D"/>
      </bottom>
    </border>
    <border>
      <left style="thin">
        <color rgb="FFA5A5A5"/>
      </left>
      <right/>
      <top style="thin">
        <color rgb="FFD8D8D8"/>
      </top>
      <bottom style="thin">
        <color rgb="FF1F497D"/>
      </bottom>
    </border>
    <border>
      <left style="thin">
        <color rgb="FFF2F2F2"/>
      </left>
      <top style="thin">
        <color rgb="FFD8D8D8"/>
      </top>
      <bottom style="thin">
        <color rgb="FF1F497D"/>
      </bottom>
    </border>
    <border>
      <top style="thin">
        <color rgb="FFD8D8D8"/>
      </top>
      <bottom style="thin">
        <color rgb="FF1F497D"/>
      </bottom>
    </border>
    <border>
      <left/>
      <top style="thin">
        <color rgb="FF1F497D"/>
      </top>
      <bottom style="thin">
        <color rgb="FF1F497D"/>
      </bottom>
    </border>
    <border>
      <top style="thin">
        <color rgb="FF1F497D"/>
      </top>
      <bottom style="thin">
        <color rgb="FF1F497D"/>
      </bottom>
    </border>
    <border>
      <left style="thin">
        <color rgb="FFD8D8D8"/>
      </left>
      <top style="thin">
        <color rgb="FF1F497D"/>
      </top>
      <bottom style="thin">
        <color rgb="FF1F497D"/>
      </bottom>
    </border>
    <border>
      <right style="thin">
        <color rgb="FFD8D8D8"/>
      </right>
      <top style="thin">
        <color rgb="FF1F497D"/>
      </top>
      <bottom style="thin">
        <color rgb="FF1F497D"/>
      </bottom>
    </border>
  </borders>
  <cellStyleXfs count="1">
    <xf borderId="0" fillId="0" fontId="0" numFmtId="0" applyAlignment="1" applyFont="1"/>
  </cellStyleXfs>
  <cellXfs count="13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2" fontId="2" numFmtId="0" xfId="0" applyAlignment="1" applyBorder="1" applyFont="1">
      <alignment vertical="top"/>
    </xf>
    <xf borderId="1" fillId="2" fontId="3" numFmtId="0" xfId="0" applyAlignment="1" applyBorder="1" applyFont="1">
      <alignment vertical="center"/>
    </xf>
    <xf borderId="2" fillId="2" fontId="3" numFmtId="0" xfId="0" applyAlignment="1" applyBorder="1" applyFont="1">
      <alignment vertical="center"/>
    </xf>
    <xf borderId="1" fillId="2" fontId="4" numFmtId="0" xfId="0" applyAlignment="1" applyBorder="1" applyFont="1">
      <alignment horizontal="center" vertical="center"/>
    </xf>
    <xf borderId="1" fillId="2" fontId="5" numFmtId="0" xfId="0" applyAlignment="1" applyBorder="1" applyFont="1">
      <alignment vertical="center"/>
    </xf>
    <xf borderId="3" fillId="3" fontId="6" numFmtId="0" xfId="0" applyAlignment="1" applyBorder="1" applyFill="1" applyFont="1">
      <alignment horizontal="left" vertical="center"/>
    </xf>
    <xf borderId="4" fillId="2" fontId="7" numFmtId="1" xfId="0" applyAlignment="1" applyBorder="1" applyFont="1" applyNumberFormat="1">
      <alignment horizontal="center" readingOrder="0" vertical="center"/>
    </xf>
    <xf borderId="5" fillId="2" fontId="8" numFmtId="1" xfId="0" applyAlignment="1" applyBorder="1" applyFont="1" applyNumberFormat="1">
      <alignment horizontal="center" readingOrder="0" vertical="center"/>
    </xf>
    <xf borderId="6" fillId="2" fontId="4" numFmtId="0" xfId="0" applyAlignment="1" applyBorder="1" applyFont="1">
      <alignment horizontal="center" vertical="center"/>
    </xf>
    <xf borderId="7" fillId="3" fontId="6" numFmtId="0" xfId="0" applyAlignment="1" applyBorder="1" applyFont="1">
      <alignment horizontal="left" vertical="center"/>
    </xf>
    <xf borderId="8" fillId="2" fontId="9" numFmtId="1" xfId="0" applyAlignment="1" applyBorder="1" applyFont="1" applyNumberFormat="1">
      <alignment horizontal="center" vertical="top"/>
    </xf>
    <xf borderId="9" fillId="2" fontId="10" numFmtId="1" xfId="0" applyAlignment="1" applyBorder="1" applyFont="1" applyNumberFormat="1">
      <alignment horizontal="center" vertical="top"/>
    </xf>
    <xf borderId="0" fillId="0" fontId="1" numFmtId="0" xfId="0" applyAlignment="1" applyFont="1">
      <alignment horizontal="right"/>
    </xf>
    <xf borderId="1" fillId="2" fontId="11" numFmtId="0" xfId="0" applyAlignment="1" applyBorder="1" applyFont="1">
      <alignment horizontal="center" vertical="center"/>
    </xf>
    <xf borderId="10" fillId="2" fontId="2" numFmtId="0" xfId="0" applyAlignment="1" applyBorder="1" applyFont="1">
      <alignment horizontal="left" shrinkToFit="0" vertical="top" wrapText="1"/>
    </xf>
    <xf borderId="11" fillId="0" fontId="12" numFmtId="0" xfId="0" applyBorder="1" applyFont="1"/>
    <xf borderId="12" fillId="0" fontId="12" numFmtId="0" xfId="0" applyBorder="1" applyFont="1"/>
    <xf borderId="13" fillId="4" fontId="13" numFmtId="0" xfId="0" applyAlignment="1" applyBorder="1" applyFill="1" applyFont="1">
      <alignment horizontal="center" shrinkToFit="0" vertical="center" wrapText="1"/>
    </xf>
    <xf borderId="13" fillId="4" fontId="13" numFmtId="0" xfId="0" applyAlignment="1" applyBorder="1" applyFont="1">
      <alignment horizontal="center" vertical="center"/>
    </xf>
    <xf borderId="14" fillId="5" fontId="6" numFmtId="0" xfId="0" applyAlignment="1" applyBorder="1" applyFill="1" applyFont="1">
      <alignment horizontal="center" vertical="center"/>
    </xf>
    <xf borderId="15" fillId="5" fontId="6" numFmtId="0" xfId="0" applyAlignment="1" applyBorder="1" applyFont="1">
      <alignment horizontal="center" vertical="center"/>
    </xf>
    <xf borderId="16" fillId="3" fontId="14" numFmtId="0" xfId="0" applyAlignment="1" applyBorder="1" applyFont="1">
      <alignment horizontal="center" vertical="center"/>
    </xf>
    <xf borderId="16" fillId="0" fontId="15" numFmtId="164" xfId="0" applyAlignment="1" applyBorder="1" applyFont="1" applyNumberFormat="1">
      <alignment horizontal="center" vertical="center"/>
    </xf>
    <xf borderId="17" fillId="5" fontId="6" numFmtId="0" xfId="0" applyAlignment="1" applyBorder="1" applyFont="1">
      <alignment horizontal="center" shrinkToFit="0" vertical="center" wrapText="1"/>
    </xf>
    <xf borderId="18" fillId="2" fontId="1" numFmtId="0" xfId="0" applyAlignment="1" applyBorder="1" applyFont="1">
      <alignment horizontal="left" shrinkToFit="0" vertical="center" wrapText="1"/>
    </xf>
    <xf borderId="19" fillId="0" fontId="12" numFmtId="0" xfId="0" applyBorder="1" applyFont="1"/>
    <xf borderId="20" fillId="2" fontId="16" numFmtId="1" xfId="0" applyAlignment="1" applyBorder="1" applyFont="1" applyNumberFormat="1">
      <alignment horizontal="center" shrinkToFit="0" vertical="center" wrapText="1"/>
    </xf>
    <xf borderId="20" fillId="2" fontId="1" numFmtId="164" xfId="0" applyAlignment="1" applyBorder="1" applyFont="1" applyNumberFormat="1">
      <alignment horizontal="right" shrinkToFit="0" vertical="center" wrapText="1"/>
    </xf>
    <xf borderId="21" fillId="2" fontId="1" numFmtId="164" xfId="0" applyAlignment="1" applyBorder="1" applyFont="1" applyNumberFormat="1">
      <alignment horizontal="right" shrinkToFit="0" vertical="center" wrapText="1"/>
    </xf>
    <xf quotePrefix="1" borderId="22" fillId="2" fontId="17" numFmtId="0" xfId="0" applyAlignment="1" applyBorder="1" applyFont="1">
      <alignment horizontal="center" shrinkToFit="0" vertical="center" wrapText="1"/>
    </xf>
    <xf borderId="23" fillId="0" fontId="12" numFmtId="0" xfId="0" applyBorder="1" applyFont="1"/>
    <xf borderId="24" fillId="2" fontId="1" numFmtId="0" xfId="0" applyAlignment="1" applyBorder="1" applyFont="1">
      <alignment horizontal="left" shrinkToFit="0" vertical="center" wrapText="1"/>
    </xf>
    <xf borderId="25" fillId="0" fontId="12" numFmtId="0" xfId="0" applyBorder="1" applyFont="1"/>
    <xf borderId="26" fillId="2" fontId="1" numFmtId="1" xfId="0" applyAlignment="1" applyBorder="1" applyFont="1" applyNumberFormat="1">
      <alignment horizontal="center" shrinkToFit="0" vertical="center" wrapText="1"/>
    </xf>
    <xf borderId="26" fillId="2" fontId="1" numFmtId="164" xfId="0" applyAlignment="1" applyBorder="1" applyFont="1" applyNumberFormat="1">
      <alignment horizontal="right" shrinkToFit="0" vertical="center" wrapText="1"/>
    </xf>
    <xf borderId="27" fillId="2" fontId="1" numFmtId="164" xfId="0" applyAlignment="1" applyBorder="1" applyFont="1" applyNumberFormat="1">
      <alignment horizontal="right" shrinkToFit="0" vertical="center" wrapText="1"/>
    </xf>
    <xf borderId="28" fillId="2" fontId="18" numFmtId="0" xfId="0" applyAlignment="1" applyBorder="1" applyFont="1">
      <alignment horizontal="center" shrinkToFit="0" vertical="center" wrapText="1"/>
    </xf>
    <xf borderId="24" fillId="2" fontId="19" numFmtId="0" xfId="0" applyAlignment="1" applyBorder="1" applyFont="1">
      <alignment horizontal="left" readingOrder="0" shrinkToFit="0" vertical="center" wrapText="1"/>
    </xf>
    <xf borderId="29" fillId="2" fontId="19" numFmtId="0" xfId="0" applyAlignment="1" applyBorder="1" applyFont="1">
      <alignment horizontal="left" shrinkToFit="0" vertical="center" wrapText="1"/>
    </xf>
    <xf borderId="30" fillId="0" fontId="12" numFmtId="0" xfId="0" applyBorder="1" applyFont="1"/>
    <xf quotePrefix="1" borderId="28" fillId="2" fontId="17" numFmtId="0" xfId="0" applyAlignment="1" applyBorder="1" applyFont="1">
      <alignment horizontal="center" shrinkToFit="0" vertical="center" wrapText="1"/>
    </xf>
    <xf borderId="31" fillId="0" fontId="12" numFmtId="0" xfId="0" applyBorder="1" applyFont="1"/>
    <xf borderId="32" fillId="6" fontId="11" numFmtId="0" xfId="0" applyAlignment="1" applyBorder="1" applyFill="1" applyFont="1">
      <alignment horizontal="left" shrinkToFit="0" vertical="center" wrapText="1"/>
    </xf>
    <xf borderId="33" fillId="0" fontId="12" numFmtId="0" xfId="0" applyBorder="1" applyFont="1"/>
    <xf borderId="13" fillId="6" fontId="20" numFmtId="1" xfId="0" applyAlignment="1" applyBorder="1" applyFont="1" applyNumberFormat="1">
      <alignment horizontal="center" shrinkToFit="0" vertical="center" wrapText="1"/>
    </xf>
    <xf borderId="13" fillId="6" fontId="20" numFmtId="164" xfId="0" applyAlignment="1" applyBorder="1" applyFont="1" applyNumberFormat="1">
      <alignment horizontal="right" shrinkToFit="0" vertical="center" wrapText="1"/>
    </xf>
    <xf borderId="14" fillId="6" fontId="20" numFmtId="164" xfId="0" applyAlignment="1" applyBorder="1" applyFont="1" applyNumberFormat="1">
      <alignment horizontal="right" shrinkToFit="0" vertical="center" wrapText="1"/>
    </xf>
    <xf borderId="1" fillId="2" fontId="20" numFmtId="0" xfId="0" applyAlignment="1" applyBorder="1" applyFont="1">
      <alignment vertical="center"/>
    </xf>
    <xf borderId="34" fillId="2" fontId="16" numFmtId="0" xfId="0" applyAlignment="1" applyBorder="1" applyFont="1">
      <alignment horizontal="center" shrinkToFit="0" vertical="center" wrapText="1"/>
    </xf>
    <xf borderId="35" fillId="5" fontId="6" numFmtId="0" xfId="0" applyAlignment="1" applyBorder="1" applyFont="1">
      <alignment horizontal="center" readingOrder="0" shrinkToFit="0" vertical="center" wrapText="1"/>
    </xf>
    <xf borderId="36" fillId="2" fontId="16" numFmtId="1" xfId="0" applyAlignment="1" applyBorder="1" applyFont="1" applyNumberFormat="1">
      <alignment horizontal="center" shrinkToFit="0" vertical="center" wrapText="1"/>
    </xf>
    <xf borderId="36" fillId="2" fontId="1" numFmtId="164" xfId="0" applyAlignment="1" applyBorder="1" applyFont="1" applyNumberFormat="1">
      <alignment horizontal="right" shrinkToFit="0" vertical="center" wrapText="1"/>
    </xf>
    <xf borderId="37" fillId="2" fontId="1" numFmtId="164" xfId="0" applyAlignment="1" applyBorder="1" applyFont="1" applyNumberFormat="1">
      <alignment horizontal="right" shrinkToFit="0" vertical="center" wrapText="1"/>
    </xf>
    <xf borderId="22" fillId="2" fontId="18" numFmtId="0" xfId="0" applyAlignment="1" applyBorder="1" applyFont="1">
      <alignment horizontal="center" shrinkToFit="0" vertical="center" wrapText="1"/>
    </xf>
    <xf borderId="38" fillId="2" fontId="10" numFmtId="0" xfId="0" applyAlignment="1" applyBorder="1" applyFont="1">
      <alignment horizontal="left" shrinkToFit="0" vertical="top" wrapText="1"/>
    </xf>
    <xf borderId="39" fillId="0" fontId="12" numFmtId="0" xfId="0" applyBorder="1" applyFont="1"/>
    <xf borderId="40" fillId="2" fontId="16" numFmtId="1" xfId="0" applyAlignment="1" applyBorder="1" applyFont="1" applyNumberFormat="1">
      <alignment horizontal="center" shrinkToFit="0" vertical="center" wrapText="1"/>
    </xf>
    <xf borderId="40" fillId="2" fontId="1" numFmtId="164" xfId="0" applyAlignment="1" applyBorder="1" applyFont="1" applyNumberFormat="1">
      <alignment horizontal="right" shrinkToFit="0" vertical="center" wrapText="1"/>
    </xf>
    <xf borderId="41" fillId="2" fontId="1" numFmtId="164" xfId="0" applyAlignment="1" applyBorder="1" applyFont="1" applyNumberFormat="1">
      <alignment horizontal="right" shrinkToFit="0" vertical="center" wrapText="1"/>
    </xf>
    <xf borderId="42" fillId="2" fontId="18" numFmtId="0" xfId="0" applyAlignment="1" applyBorder="1" applyFont="1">
      <alignment horizontal="center" shrinkToFit="0" vertical="center" wrapText="1"/>
    </xf>
    <xf borderId="1" fillId="2" fontId="10" numFmtId="0" xfId="0" applyAlignment="1" applyBorder="1" applyFont="1">
      <alignment horizontal="left" shrinkToFit="0" vertical="top" wrapText="1"/>
    </xf>
    <xf borderId="26" fillId="2" fontId="16" numFmtId="1" xfId="0" applyAlignment="1" applyBorder="1" applyFont="1" applyNumberFormat="1">
      <alignment horizontal="center" shrinkToFit="0" vertical="center" wrapText="1"/>
    </xf>
    <xf borderId="29" fillId="2" fontId="19" numFmtId="0" xfId="0" applyAlignment="1" applyBorder="1" applyFont="1">
      <alignment horizontal="left" readingOrder="0" shrinkToFit="0" vertical="center" wrapText="1"/>
    </xf>
    <xf borderId="32" fillId="6" fontId="21" numFmtId="0" xfId="0" applyAlignment="1" applyBorder="1" applyFont="1">
      <alignment horizontal="left" readingOrder="0" shrinkToFit="0" vertical="center" wrapText="1"/>
    </xf>
    <xf borderId="35" fillId="5" fontId="6" numFmtId="0" xfId="0" applyAlignment="1" applyBorder="1" applyFont="1">
      <alignment horizontal="center" shrinkToFit="0" vertical="center" wrapText="1"/>
    </xf>
    <xf borderId="24" fillId="2" fontId="1" numFmtId="0" xfId="0" applyAlignment="1" applyBorder="1" applyFont="1">
      <alignment horizontal="left" vertical="center"/>
    </xf>
    <xf borderId="43" fillId="2" fontId="18" numFmtId="0" xfId="0" applyAlignment="1" applyBorder="1" applyFont="1">
      <alignment horizontal="center" shrinkToFit="0" vertical="center" wrapText="1"/>
    </xf>
    <xf borderId="29" fillId="2" fontId="1" numFmtId="0" xfId="0" applyAlignment="1" applyBorder="1" applyFont="1">
      <alignment horizontal="left" vertical="center"/>
    </xf>
    <xf borderId="44" fillId="2" fontId="16" numFmtId="1" xfId="0" applyAlignment="1" applyBorder="1" applyFont="1" applyNumberFormat="1">
      <alignment horizontal="center" shrinkToFit="0" vertical="center" wrapText="1"/>
    </xf>
    <xf borderId="45" fillId="2" fontId="18" numFmtId="0" xfId="0" applyAlignment="1" applyBorder="1" applyFont="1">
      <alignment horizontal="center" shrinkToFit="0" vertical="center" wrapText="1"/>
    </xf>
    <xf borderId="29" fillId="2" fontId="19" numFmtId="0" xfId="0" applyAlignment="1" applyBorder="1" applyFont="1">
      <alignment horizontal="left" readingOrder="0" vertical="center"/>
    </xf>
    <xf borderId="46" fillId="2" fontId="16" numFmtId="1" xfId="0" applyAlignment="1" applyBorder="1" applyFont="1" applyNumberFormat="1">
      <alignment horizontal="center" shrinkToFit="0" vertical="center" wrapText="1"/>
    </xf>
    <xf borderId="47" fillId="2" fontId="16" numFmtId="1" xfId="0" applyAlignment="1" applyBorder="1" applyFont="1" applyNumberFormat="1">
      <alignment horizontal="center" shrinkToFit="0" vertical="center" wrapText="1"/>
    </xf>
    <xf borderId="29" fillId="2" fontId="1" numFmtId="0" xfId="0" applyAlignment="1" applyBorder="1" applyFont="1">
      <alignment horizontal="left" shrinkToFit="0" vertical="center" wrapText="1"/>
    </xf>
    <xf borderId="48" fillId="2" fontId="16" numFmtId="1" xfId="0" applyAlignment="1" applyBorder="1" applyFont="1" applyNumberFormat="1">
      <alignment horizontal="center" shrinkToFit="0" vertical="center" wrapText="1"/>
    </xf>
    <xf borderId="35" fillId="5" fontId="22" numFmtId="0" xfId="0" applyAlignment="1" applyBorder="1" applyFont="1">
      <alignment horizontal="center" shrinkToFit="0" vertical="center" wrapText="1"/>
    </xf>
    <xf borderId="49" fillId="0" fontId="12" numFmtId="0" xfId="0" applyBorder="1" applyFont="1"/>
    <xf borderId="50" fillId="2" fontId="16" numFmtId="1" xfId="0" applyAlignment="1" applyBorder="1" applyFont="1" applyNumberFormat="1">
      <alignment horizontal="center" shrinkToFit="0" vertical="center" wrapText="1"/>
    </xf>
    <xf borderId="51" fillId="0" fontId="12" numFmtId="0" xfId="0" applyBorder="1" applyFont="1"/>
    <xf borderId="52" fillId="2" fontId="16" numFmtId="1" xfId="0" applyAlignment="1" applyBorder="1" applyFont="1" applyNumberFormat="1">
      <alignment horizontal="center" shrinkToFit="0" vertical="center" wrapText="1"/>
    </xf>
    <xf borderId="53" fillId="2" fontId="16" numFmtId="1" xfId="0" applyAlignment="1" applyBorder="1" applyFont="1" applyNumberFormat="1">
      <alignment horizontal="center" shrinkToFit="0" vertical="center" wrapText="1"/>
    </xf>
    <xf borderId="54" fillId="0" fontId="12" numFmtId="0" xfId="0" applyBorder="1" applyFont="1"/>
    <xf borderId="0" fillId="0" fontId="1" numFmtId="0" xfId="0" applyAlignment="1" applyFont="1">
      <alignment vertical="center"/>
    </xf>
    <xf borderId="55" fillId="5" fontId="23" numFmtId="0" xfId="0" applyAlignment="1" applyBorder="1" applyFont="1">
      <alignment horizontal="right" readingOrder="0" vertical="center"/>
    </xf>
    <xf borderId="56" fillId="0" fontId="12" numFmtId="0" xfId="0" applyBorder="1" applyFont="1"/>
    <xf borderId="57" fillId="5" fontId="24" numFmtId="0" xfId="0" applyAlignment="1" applyBorder="1" applyFont="1">
      <alignment vertical="center"/>
    </xf>
    <xf borderId="55" fillId="2" fontId="15" numFmtId="0" xfId="0" applyAlignment="1" applyBorder="1" applyFont="1">
      <alignment horizontal="left" vertical="center"/>
    </xf>
    <xf borderId="58" fillId="0" fontId="12" numFmtId="0" xfId="0" applyBorder="1" applyFont="1"/>
    <xf borderId="1" fillId="2" fontId="1" numFmtId="0" xfId="0" applyAlignment="1" applyBorder="1" applyFont="1">
      <alignment horizontal="right" vertical="center"/>
    </xf>
    <xf borderId="0" fillId="0" fontId="1" numFmtId="0" xfId="0" applyAlignment="1" applyFont="1">
      <alignment horizontal="right" vertical="center"/>
    </xf>
    <xf borderId="59" fillId="0" fontId="20" numFmtId="0" xfId="0" applyAlignment="1" applyBorder="1" applyFont="1">
      <alignment horizontal="right" vertical="center"/>
    </xf>
    <xf borderId="60" fillId="0" fontId="20" numFmtId="0" xfId="0" applyAlignment="1" applyBorder="1" applyFont="1">
      <alignment horizontal="right" vertical="center"/>
    </xf>
    <xf borderId="61" fillId="0" fontId="20" numFmtId="0" xfId="0" applyAlignment="1" applyBorder="1" applyFont="1">
      <alignment horizontal="right" vertical="center"/>
    </xf>
    <xf borderId="62" fillId="0" fontId="20" numFmtId="0" xfId="0" applyAlignment="1" applyBorder="1" applyFont="1">
      <alignment horizontal="right" vertic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  <xf borderId="63" fillId="0" fontId="1" numFmtId="165" xfId="0" applyAlignment="1" applyBorder="1" applyFont="1" applyNumberFormat="1">
      <alignment vertical="top"/>
    </xf>
    <xf borderId="63" fillId="0" fontId="1" numFmtId="164" xfId="0" applyAlignment="1" applyBorder="1" applyFont="1" applyNumberFormat="1">
      <alignment vertical="top"/>
    </xf>
    <xf borderId="64" fillId="0" fontId="1" numFmtId="164" xfId="0" applyAlignment="1" applyBorder="1" applyFont="1" applyNumberFormat="1">
      <alignment vertical="top"/>
    </xf>
    <xf borderId="65" fillId="0" fontId="1" numFmtId="164" xfId="0" applyAlignment="1" applyBorder="1" applyFont="1" applyNumberFormat="1">
      <alignment vertical="top"/>
    </xf>
    <xf borderId="66" fillId="6" fontId="19" numFmtId="0" xfId="0" applyAlignment="1" applyBorder="1" applyFont="1">
      <alignment horizontal="right" vertical="top"/>
    </xf>
    <xf borderId="46" fillId="0" fontId="1" numFmtId="0" xfId="0" applyAlignment="1" applyBorder="1" applyFont="1">
      <alignment vertical="center"/>
    </xf>
    <xf borderId="20" fillId="2" fontId="1" numFmtId="0" xfId="0" applyAlignment="1" applyBorder="1" applyFont="1">
      <alignment vertical="center"/>
    </xf>
    <xf borderId="67" fillId="2" fontId="1" numFmtId="0" xfId="0" applyAlignment="1" applyBorder="1" applyFont="1">
      <alignment vertical="center"/>
    </xf>
    <xf borderId="68" fillId="2" fontId="1" numFmtId="164" xfId="0" applyAlignment="1" applyBorder="1" applyFont="1" applyNumberFormat="1">
      <alignment horizontal="left" vertical="center"/>
    </xf>
    <xf borderId="47" fillId="0" fontId="1" numFmtId="0" xfId="0" applyAlignment="1" applyBorder="1" applyFont="1">
      <alignment vertical="center"/>
    </xf>
    <xf borderId="40" fillId="2" fontId="1" numFmtId="0" xfId="0" applyAlignment="1" applyBorder="1" applyFont="1">
      <alignment vertical="center"/>
    </xf>
    <xf borderId="69" fillId="2" fontId="1" numFmtId="0" xfId="0" applyAlignment="1" applyBorder="1" applyFont="1">
      <alignment vertical="center"/>
    </xf>
    <xf borderId="70" fillId="2" fontId="1" numFmtId="164" xfId="0" applyAlignment="1" applyBorder="1" applyFont="1" applyNumberFormat="1">
      <alignment horizontal="left" vertical="center"/>
    </xf>
    <xf borderId="71" fillId="6" fontId="19" numFmtId="0" xfId="0" applyAlignment="1" applyBorder="1" applyFont="1">
      <alignment horizontal="right" vertical="top"/>
    </xf>
    <xf borderId="72" fillId="2" fontId="1" numFmtId="0" xfId="0" applyAlignment="1" applyBorder="1" applyFont="1">
      <alignment vertical="center"/>
    </xf>
    <xf borderId="73" fillId="6" fontId="1" numFmtId="0" xfId="0" applyAlignment="1" applyBorder="1" applyFont="1">
      <alignment horizontal="right" vertical="top"/>
    </xf>
    <xf borderId="74" fillId="2" fontId="1" numFmtId="0" xfId="0" applyAlignment="1" applyBorder="1" applyFont="1">
      <alignment vertical="center"/>
    </xf>
    <xf borderId="44" fillId="2" fontId="1" numFmtId="0" xfId="0" applyAlignment="1" applyBorder="1" applyFont="1">
      <alignment vertical="center"/>
    </xf>
    <xf borderId="75" fillId="2" fontId="1" numFmtId="0" xfId="0" applyAlignment="1" applyBorder="1" applyFont="1">
      <alignment vertical="center"/>
    </xf>
    <xf borderId="76" fillId="2" fontId="1" numFmtId="164" xfId="0" applyAlignment="1" applyBorder="1" applyFont="1" applyNumberFormat="1">
      <alignment horizontal="left" vertical="center"/>
    </xf>
    <xf borderId="77" fillId="0" fontId="12" numFmtId="0" xfId="0" applyBorder="1" applyFont="1"/>
    <xf borderId="78" fillId="5" fontId="23" numFmtId="0" xfId="0" applyAlignment="1" applyBorder="1" applyFont="1">
      <alignment horizontal="center" readingOrder="0" vertical="center"/>
    </xf>
    <xf borderId="32" fillId="5" fontId="23" numFmtId="0" xfId="0" applyAlignment="1" applyBorder="1" applyFont="1">
      <alignment horizontal="center" vertical="center"/>
    </xf>
    <xf borderId="79" fillId="0" fontId="12" numFmtId="0" xfId="0" applyBorder="1" applyFont="1"/>
    <xf borderId="80" fillId="5" fontId="23" numFmtId="0" xfId="0" applyAlignment="1" applyBorder="1" applyFont="1">
      <alignment horizontal="center" readingOrder="0" vertical="center"/>
    </xf>
    <xf borderId="81" fillId="0" fontId="12" numFmtId="0" xfId="0" applyBorder="1" applyFont="1"/>
    <xf borderId="15" fillId="6" fontId="25" numFmtId="0" xfId="0" applyAlignment="1" applyBorder="1" applyFont="1">
      <alignment horizontal="left" vertical="center"/>
    </xf>
    <xf borderId="15" fillId="2" fontId="26" numFmtId="1" xfId="0" applyAlignment="1" applyBorder="1" applyFont="1" applyNumberFormat="1">
      <alignment horizontal="center" vertical="center"/>
    </xf>
    <xf borderId="50" fillId="6" fontId="25" numFmtId="0" xfId="0" applyAlignment="1" applyBorder="1" applyFont="1">
      <alignment horizontal="center" vertical="center"/>
    </xf>
    <xf borderId="20" fillId="6" fontId="25" numFmtId="0" xfId="0" applyAlignment="1" applyBorder="1" applyFont="1">
      <alignment horizontal="center" vertical="center"/>
    </xf>
    <xf borderId="50" fillId="6" fontId="13" numFmtId="0" xfId="0" applyAlignment="1" applyBorder="1" applyFont="1">
      <alignment horizontal="center" vertical="center"/>
    </xf>
    <xf borderId="20" fillId="6" fontId="13" numFmtId="0" xfId="0" applyAlignment="1" applyBorder="1" applyFont="1">
      <alignment horizontal="center" vertical="center"/>
    </xf>
    <xf borderId="21" fillId="6" fontId="13" numFmtId="0" xfId="0" applyAlignment="1" applyBorder="1" applyFont="1">
      <alignment horizontal="center" vertical="center"/>
    </xf>
    <xf borderId="15" fillId="2" fontId="27" numFmtId="164" xfId="0" applyAlignment="1" applyBorder="1" applyFont="1" applyNumberFormat="1">
      <alignment horizontal="center" vertical="center"/>
    </xf>
    <xf borderId="52" fillId="0" fontId="1" numFmtId="0" xfId="0" applyAlignment="1" applyBorder="1" applyFont="1">
      <alignment horizontal="center" vertical="center"/>
    </xf>
    <xf borderId="40" fillId="0" fontId="1" numFmtId="0" xfId="0" applyAlignment="1" applyBorder="1" applyFont="1">
      <alignment horizontal="left" vertical="center"/>
    </xf>
    <xf borderId="40" fillId="0" fontId="28" numFmtId="0" xfId="0" applyAlignment="1" applyBorder="1" applyFont="1">
      <alignment horizontal="left" vertical="center"/>
    </xf>
    <xf borderId="52" fillId="0" fontId="19" numFmtId="0" xfId="0" applyAlignment="1" applyBorder="1" applyFont="1">
      <alignment horizontal="center" vertical="center"/>
    </xf>
    <xf borderId="41" fillId="0" fontId="19" numFmtId="0" xfId="0" applyAlignment="1" applyBorder="1" applyFont="1">
      <alignment horizontal="center" vertical="center"/>
    </xf>
    <xf borderId="41" fillId="0" fontId="1" numFmtId="0" xfId="0" applyAlignment="1" applyBorder="1" applyFont="1">
      <alignment horizontal="center" vertical="center"/>
    </xf>
    <xf borderId="40" fillId="0" fontId="1" numFmtId="3" xfId="0" applyAlignment="1" applyBorder="1" applyFont="1" applyNumberFormat="1">
      <alignment horizontal="left"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76200</xdr:colOff>
      <xdr:row>13</xdr:row>
      <xdr:rowOff>95250</xdr:rowOff>
    </xdr:from>
    <xdr:ext cx="4267200" cy="523875"/>
    <xdr:sp>
      <xdr:nvSpPr>
        <xdr:cNvPr id="3" name="Shape 3"/>
        <xdr:cNvSpPr txBox="1"/>
      </xdr:nvSpPr>
      <xdr:spPr>
        <a:xfrm>
          <a:off x="3217163" y="3522825"/>
          <a:ext cx="4257675" cy="514350"/>
        </a:xfrm>
        <a:prstGeom prst="rect">
          <a:avLst/>
        </a:prstGeom>
        <a:solidFill>
          <a:schemeClr val="lt1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1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Elige solo UNA de las tres opciones de diseño.</a:t>
          </a:r>
          <a:endParaRPr sz="1200"/>
        </a:p>
      </xdr:txBody>
    </xdr:sp>
    <xdr:clientData fLocksWithSheet="0"/>
  </xdr:oneCellAnchor>
  <xdr:oneCellAnchor>
    <xdr:from>
      <xdr:col>10</xdr:col>
      <xdr:colOff>638175</xdr:colOff>
      <xdr:row>25</xdr:row>
      <xdr:rowOff>371475</xdr:rowOff>
    </xdr:from>
    <xdr:ext cx="4629150" cy="533400"/>
    <xdr:sp>
      <xdr:nvSpPr>
        <xdr:cNvPr id="4" name="Shape 4"/>
        <xdr:cNvSpPr txBox="1"/>
      </xdr:nvSpPr>
      <xdr:spPr>
        <a:xfrm>
          <a:off x="3036188" y="3518063"/>
          <a:ext cx="4619625" cy="523875"/>
        </a:xfrm>
        <a:prstGeom prst="rect">
          <a:avLst/>
        </a:prstGeom>
        <a:solidFill>
          <a:schemeClr val="lt1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1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Elige solo UNO de los tres niveles de mantenimiento. </a:t>
          </a:r>
          <a:endParaRPr sz="1200"/>
        </a:p>
      </xdr:txBody>
    </xdr:sp>
    <xdr:clientData fLocksWithSheet="0"/>
  </xdr:oneCellAnchor>
  <xdr:oneCellAnchor>
    <xdr:from>
      <xdr:col>11</xdr:col>
      <xdr:colOff>76200</xdr:colOff>
      <xdr:row>12</xdr:row>
      <xdr:rowOff>85725</xdr:rowOff>
    </xdr:from>
    <xdr:ext cx="352425" cy="3714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26</xdr:row>
      <xdr:rowOff>0</xdr:rowOff>
    </xdr:from>
    <xdr:ext cx="419100" cy="4191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 outlineLevelCol="1" outlineLevelRow="1"/>
  <cols>
    <col customWidth="1" min="1" max="1" width="2.88"/>
    <col customWidth="1" min="2" max="2" width="27.38"/>
    <col customWidth="1" min="3" max="3" width="21.38"/>
    <col customWidth="1" min="4" max="4" width="23.5"/>
    <col customWidth="1" hidden="1" min="5" max="5" width="16.75" outlineLevel="1"/>
    <col customWidth="1" hidden="1" min="6" max="7" width="17.75" outlineLevel="1"/>
    <col collapsed="1" customWidth="1" min="8" max="8" width="24.88"/>
    <col customWidth="1" min="9" max="9" width="5.0"/>
    <col customWidth="1" min="10" max="10" width="27.88"/>
    <col customWidth="1" min="11" max="11" width="9.25"/>
    <col customWidth="1" min="12" max="12" width="28.63"/>
    <col customWidth="1" min="13" max="13" width="25.38"/>
    <col customWidth="1" min="14" max="14" width="24.75"/>
    <col customWidth="1" min="15" max="26" width="9.25"/>
  </cols>
  <sheetData>
    <row r="1" ht="7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/>
      <c r="C2" s="3"/>
      <c r="D2" s="4"/>
      <c r="E2" s="5"/>
      <c r="F2" s="1"/>
      <c r="G2" s="1"/>
      <c r="H2" s="6" t="s">
        <v>0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9.25" customHeight="1">
      <c r="A3" s="1"/>
      <c r="B3" s="7" t="s">
        <v>1</v>
      </c>
      <c r="C3" s="8" t="s">
        <v>2</v>
      </c>
      <c r="D3" s="9" t="s">
        <v>2</v>
      </c>
      <c r="E3" s="10"/>
      <c r="F3" s="1"/>
      <c r="G3" s="1"/>
      <c r="H3" s="6" t="s">
        <v>3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43.5" customHeight="1">
      <c r="A4" s="1"/>
      <c r="B4" s="11" t="s">
        <v>4</v>
      </c>
      <c r="C4" s="12">
        <v>20.0</v>
      </c>
      <c r="D4" s="13"/>
      <c r="E4" s="1"/>
      <c r="F4" s="1"/>
      <c r="G4" s="1"/>
      <c r="H4" s="1"/>
      <c r="I4" s="1"/>
      <c r="J4" s="1"/>
      <c r="K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7.5" customHeight="1">
      <c r="A5" s="1"/>
      <c r="B5" s="1"/>
      <c r="C5" s="3"/>
      <c r="D5" s="3"/>
      <c r="E5" s="5"/>
      <c r="F5" s="1"/>
      <c r="G5" s="1"/>
      <c r="H5" s="1"/>
      <c r="I5" s="1"/>
      <c r="J5" s="1"/>
      <c r="K5" s="1"/>
      <c r="L5" s="1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0.0" customHeight="1">
      <c r="A6" s="15"/>
      <c r="B6" s="16" t="s">
        <v>5</v>
      </c>
      <c r="C6" s="17"/>
      <c r="D6" s="18"/>
      <c r="E6" s="19" t="s">
        <v>6</v>
      </c>
      <c r="F6" s="20" t="s">
        <v>7</v>
      </c>
      <c r="G6" s="20" t="s">
        <v>2</v>
      </c>
      <c r="H6" s="21" t="s">
        <v>8</v>
      </c>
      <c r="I6" s="15"/>
      <c r="J6" s="22" t="s">
        <v>9</v>
      </c>
      <c r="K6" s="15"/>
      <c r="L6" s="23" t="s">
        <v>10</v>
      </c>
      <c r="M6" s="24" t="str">
        <f>H37</f>
        <v>7 000€ - 8 000€</v>
      </c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33.0" customHeight="1">
      <c r="A7" s="1"/>
      <c r="B7" s="25" t="s">
        <v>11</v>
      </c>
      <c r="C7" s="26" t="s">
        <v>12</v>
      </c>
      <c r="D7" s="27"/>
      <c r="E7" s="28">
        <v>8.0</v>
      </c>
      <c r="F7" s="29">
        <f>$E7*('Parámetros'!$C$7/'Parámetros'!$C$6)</f>
        <v>400</v>
      </c>
      <c r="G7" s="29">
        <f>$E7*('Parámetros'!$C$8/'Parámetros'!$C$6)</f>
        <v>200</v>
      </c>
      <c r="H7" s="30">
        <f t="shared" ref="H7:H10" si="1">INDEX(F7:G7,1,MATCH($C$3,F$6:G$6))</f>
        <v>200</v>
      </c>
      <c r="I7" s="1"/>
      <c r="J7" s="31" t="s">
        <v>13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3.0" customHeight="1">
      <c r="A8" s="1"/>
      <c r="B8" s="32"/>
      <c r="C8" s="33" t="s">
        <v>14</v>
      </c>
      <c r="D8" s="34"/>
      <c r="E8" s="35">
        <f>IF($C$4&lt;'Parámetros'!E7,'Parámetros'!F7*$C$4,IF($C$4&lt;'Parámetros'!E8,'Parámetros'!E7*'Parámetros'!F7+($C$4-'Parámetros'!E7)*'Parámetros'!F8,'Parámetros'!E7*'Parámetros'!F7+('Parámetros'!E8-'Parámetros'!E7)*'Parámetros'!F8+($C$4-'Parámetros'!E8)*'Parámetros'!F9))</f>
        <v>38</v>
      </c>
      <c r="F8" s="36">
        <f>IF($J8="Sí",$E8*('Parámetros'!$C$7/'Parámetros'!$C$6),0)</f>
        <v>1900</v>
      </c>
      <c r="G8" s="36">
        <f>IF($J8="Sí",$E8*('Parámetros'!$C$8/'Parámetros'!$C$6),0)</f>
        <v>950</v>
      </c>
      <c r="H8" s="37">
        <f t="shared" si="1"/>
        <v>950</v>
      </c>
      <c r="I8" s="1"/>
      <c r="J8" s="38" t="s">
        <v>15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3.0" customHeight="1">
      <c r="A9" s="1"/>
      <c r="B9" s="32"/>
      <c r="C9" s="39" t="s">
        <v>16</v>
      </c>
      <c r="D9" s="34"/>
      <c r="E9" s="35">
        <f>IF($C$4&lt;'Parámetros'!G7,'Parámetros'!H7*$C$4,IF($C$4&lt;'Parámetros'!G8,'Parámetros'!G7*'Parámetros'!H7+($C$4-'Parámetros'!G7)*'Parámetros'!H8,'Parámetros'!G7*'Parámetros'!H7+('Parámetros'!G8-'Parámetros'!G7)*'Parámetros'!H8+($C$4-'Parámetros'!G8)*'Parámetros'!H9))</f>
        <v>16</v>
      </c>
      <c r="F9" s="36">
        <f>IF($J9="Sí",$E9*('Parámetros'!$C$7/'Parámetros'!$C$6),0)</f>
        <v>800</v>
      </c>
      <c r="G9" s="36">
        <f>IF($J9="Sí",$E9*('Parámetros'!$C$8/'Parámetros'!$C$6),0)</f>
        <v>400</v>
      </c>
      <c r="H9" s="37">
        <f t="shared" si="1"/>
        <v>400</v>
      </c>
      <c r="I9" s="1"/>
      <c r="J9" s="38" t="s">
        <v>15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3.0" customHeight="1">
      <c r="A10" s="1"/>
      <c r="B10" s="32"/>
      <c r="C10" s="40" t="s">
        <v>17</v>
      </c>
      <c r="D10" s="41"/>
      <c r="E10" s="35">
        <f>IF($C$4&lt;'Parámetros'!I7,'Parámetros'!J7*$C$4,IF($C$4&lt;'Parámetros'!I8,'Parámetros'!I7*'Parámetros'!J7+($C$4-'Parámetros'!I7)*'Parámetros'!J8,'Parámetros'!I7*'Parámetros'!J7+('Parámetros'!I8-'Parámetros'!I7)*'Parámetros'!J8+($C$4-'Parámetros'!I8)*'Parámetros'!J9))</f>
        <v>40</v>
      </c>
      <c r="F10" s="36">
        <f>$E10*('Parámetros'!$C$7/'Parámetros'!$C$6)</f>
        <v>2000</v>
      </c>
      <c r="G10" s="36">
        <f>$E10*('Parámetros'!$C$8/'Parámetros'!$C$6)</f>
        <v>1000</v>
      </c>
      <c r="H10" s="37">
        <f t="shared" si="1"/>
        <v>1000</v>
      </c>
      <c r="I10" s="1"/>
      <c r="J10" s="42" t="s">
        <v>13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33.0" customHeight="1">
      <c r="A11" s="1"/>
      <c r="B11" s="43"/>
      <c r="C11" s="44" t="s">
        <v>18</v>
      </c>
      <c r="D11" s="45"/>
      <c r="E11" s="46">
        <f t="shared" ref="E11:H11" si="2">SUM(E7:E10)</f>
        <v>102</v>
      </c>
      <c r="F11" s="47">
        <f t="shared" si="2"/>
        <v>5100</v>
      </c>
      <c r="G11" s="47">
        <f t="shared" si="2"/>
        <v>2550</v>
      </c>
      <c r="H11" s="48">
        <f t="shared" si="2"/>
        <v>2550</v>
      </c>
      <c r="I11" s="49"/>
      <c r="J11" s="50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33.0" customHeight="1">
      <c r="A12" s="1"/>
      <c r="B12" s="51" t="s">
        <v>19</v>
      </c>
      <c r="C12" s="26" t="s">
        <v>20</v>
      </c>
      <c r="D12" s="27"/>
      <c r="E12" s="52">
        <v>4.0</v>
      </c>
      <c r="F12" s="53">
        <f>IF($J12="Sí",$E12*('Parámetros'!$C$7/'Parámetros'!$C$6),0)</f>
        <v>200</v>
      </c>
      <c r="G12" s="53">
        <f>IF($J12="Sí",$E12*('Parámetros'!$C$8/'Parámetros'!$C$6),0)</f>
        <v>100</v>
      </c>
      <c r="H12" s="54">
        <f t="shared" ref="H12:H15" si="3">INDEX(F12:G12,1,MATCH($C$3,F$6:G$6))</f>
        <v>100</v>
      </c>
      <c r="I12" s="1"/>
      <c r="J12" s="55" t="s">
        <v>15</v>
      </c>
      <c r="K12" s="1"/>
      <c r="L12" s="56"/>
      <c r="M12" s="57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33.0" customHeight="1">
      <c r="A13" s="1"/>
      <c r="B13" s="32"/>
      <c r="C13" s="33" t="s">
        <v>21</v>
      </c>
      <c r="D13" s="34"/>
      <c r="E13" s="58">
        <v>12.0</v>
      </c>
      <c r="F13" s="59">
        <f>IF($J13="Sí",$E13*('Parámetros'!$C$7/'Parámetros'!$C$6),0)</f>
        <v>0</v>
      </c>
      <c r="G13" s="59">
        <f>IF($J13="Sí",$E13*('Parámetros'!$C$8/'Parámetros'!$C$6),0)</f>
        <v>0</v>
      </c>
      <c r="H13" s="60">
        <f t="shared" si="3"/>
        <v>0</v>
      </c>
      <c r="I13" s="1"/>
      <c r="J13" s="61" t="s">
        <v>22</v>
      </c>
      <c r="K13" s="1"/>
      <c r="L13" s="62"/>
      <c r="M13" s="62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33.0" customHeight="1">
      <c r="A14" s="1"/>
      <c r="B14" s="32"/>
      <c r="C14" s="39" t="s">
        <v>23</v>
      </c>
      <c r="D14" s="34"/>
      <c r="E14" s="63">
        <v>40.0</v>
      </c>
      <c r="F14" s="36">
        <f>IF($J14="Sí",$E14*('Parámetros'!$C$7/'Parámetros'!$C$6),0)</f>
        <v>2000</v>
      </c>
      <c r="G14" s="36">
        <f>IF($J14="Sí",$E14*('Parámetros'!$C$8/'Parámetros'!$C$6),0)</f>
        <v>1000</v>
      </c>
      <c r="H14" s="37">
        <f t="shared" si="3"/>
        <v>1000</v>
      </c>
      <c r="I14" s="1"/>
      <c r="J14" s="38" t="s">
        <v>15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3.0" customHeight="1">
      <c r="A15" s="1"/>
      <c r="B15" s="32"/>
      <c r="C15" s="64" t="s">
        <v>24</v>
      </c>
      <c r="D15" s="41"/>
      <c r="E15" s="35">
        <f>IF($C$4&lt;'Parámetros'!K7,'Parámetros'!L7*$C$4,IF($C$4&lt;'Parámetros'!K8,'Parámetros'!K7*'Parámetros'!L7+($C$4-'Parámetros'!K7)*'Parámetros'!L8,'Parámetros'!K7*'Parámetros'!L7+('Parámetros'!K8-'Parámetros'!K7)*'Parámetros'!L8+($C$4-'Parámetros'!K8)*'Parámetros'!L9))</f>
        <v>80</v>
      </c>
      <c r="F15" s="36">
        <f>$E15*('Parámetros'!$C$7/'Parámetros'!$C$6)</f>
        <v>4000</v>
      </c>
      <c r="G15" s="36">
        <f>$E15*('Parámetros'!$C$8/'Parámetros'!$C$6)</f>
        <v>2000</v>
      </c>
      <c r="H15" s="37">
        <f t="shared" si="3"/>
        <v>2000</v>
      </c>
      <c r="I15" s="1"/>
      <c r="J15" s="42" t="s">
        <v>13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3.0" customHeight="1">
      <c r="A16" s="1"/>
      <c r="B16" s="43"/>
      <c r="C16" s="65" t="s">
        <v>25</v>
      </c>
      <c r="D16" s="45"/>
      <c r="E16" s="46">
        <f t="shared" ref="E16:H16" si="4">SUM(E12:E15)</f>
        <v>136</v>
      </c>
      <c r="F16" s="47">
        <f t="shared" si="4"/>
        <v>6200</v>
      </c>
      <c r="G16" s="47">
        <f t="shared" si="4"/>
        <v>3100</v>
      </c>
      <c r="H16" s="48">
        <f t="shared" si="4"/>
        <v>3100</v>
      </c>
      <c r="I16" s="49"/>
      <c r="J16" s="50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33.0" customHeight="1">
      <c r="A17" s="1"/>
      <c r="B17" s="66" t="s">
        <v>26</v>
      </c>
      <c r="C17" s="67" t="s">
        <v>27</v>
      </c>
      <c r="D17" s="34"/>
      <c r="E17" s="58">
        <v>4.0</v>
      </c>
      <c r="F17" s="53">
        <f>IF($J17="Sí",$E17*('Parámetros'!$C$7/'Parámetros'!$C$6),0)</f>
        <v>200</v>
      </c>
      <c r="G17" s="53">
        <f>IF($J17="Sí",$E17*('Parámetros'!$C$8/'Parámetros'!$C$6),0)</f>
        <v>100</v>
      </c>
      <c r="H17" s="54">
        <f t="shared" ref="H17:H24" si="5">INDEX(F17:G17,1,MATCH($C$3,F$6:G$6))</f>
        <v>100</v>
      </c>
      <c r="I17" s="1"/>
      <c r="J17" s="68" t="s">
        <v>15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33.0" customHeight="1">
      <c r="A18" s="1"/>
      <c r="B18" s="32"/>
      <c r="C18" s="67" t="s">
        <v>28</v>
      </c>
      <c r="D18" s="34"/>
      <c r="E18" s="58">
        <v>4.0</v>
      </c>
      <c r="F18" s="59">
        <f>IF($J18="Sí",$E18*('Parámetros'!$C$7/'Parámetros'!$C$6),0)</f>
        <v>200</v>
      </c>
      <c r="G18" s="59">
        <f>IF($J18="Sí",$E18*('Parámetros'!$C$8/'Parámetros'!$C$6),0)</f>
        <v>100</v>
      </c>
      <c r="H18" s="60">
        <f t="shared" si="5"/>
        <v>100</v>
      </c>
      <c r="I18" s="1"/>
      <c r="J18" s="68" t="s">
        <v>15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33.0" customHeight="1">
      <c r="A19" s="1"/>
      <c r="B19" s="32"/>
      <c r="C19" s="67" t="s">
        <v>29</v>
      </c>
      <c r="D19" s="34"/>
      <c r="E19" s="58">
        <v>12.0</v>
      </c>
      <c r="F19" s="59">
        <f>IF($J19="Sí",$E19*('Parámetros'!$C$7/'Parámetros'!$C$6),0)</f>
        <v>600</v>
      </c>
      <c r="G19" s="59">
        <f>IF($J19="Sí",$E19*('Parámetros'!$C$8/'Parámetros'!$C$6),0)</f>
        <v>300</v>
      </c>
      <c r="H19" s="60">
        <f t="shared" si="5"/>
        <v>300</v>
      </c>
      <c r="I19" s="1"/>
      <c r="J19" s="68" t="s">
        <v>15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3.0" customHeight="1">
      <c r="A20" s="1"/>
      <c r="B20" s="32"/>
      <c r="C20" s="67" t="s">
        <v>30</v>
      </c>
      <c r="D20" s="34"/>
      <c r="E20" s="58">
        <v>16.0</v>
      </c>
      <c r="F20" s="59">
        <f>IF($J20="Sí",$E20*('Parámetros'!$C$7/'Parámetros'!$C$6),0)</f>
        <v>0</v>
      </c>
      <c r="G20" s="59">
        <f>IF($J20="Sí",$E20*('Parámetros'!$C$8/'Parámetros'!$C$6),0)</f>
        <v>0</v>
      </c>
      <c r="H20" s="60">
        <f t="shared" si="5"/>
        <v>0</v>
      </c>
      <c r="I20" s="1"/>
      <c r="J20" s="68" t="s">
        <v>22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3.0" customHeight="1">
      <c r="A21" s="1"/>
      <c r="B21" s="32"/>
      <c r="C21" s="67" t="s">
        <v>31</v>
      </c>
      <c r="D21" s="34"/>
      <c r="E21" s="58">
        <v>16.0</v>
      </c>
      <c r="F21" s="59">
        <f>IF($J21="Sí",$E21*('Parámetros'!$C$7/'Parámetros'!$C$6),0)</f>
        <v>0</v>
      </c>
      <c r="G21" s="59">
        <f>IF($J21="Sí",$E21*('Parámetros'!$C$8/'Parámetros'!$C$6),0)</f>
        <v>0</v>
      </c>
      <c r="H21" s="60">
        <f t="shared" si="5"/>
        <v>0</v>
      </c>
      <c r="I21" s="1"/>
      <c r="J21" s="68" t="s">
        <v>22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33.0" customHeight="1">
      <c r="A22" s="1"/>
      <c r="B22" s="32"/>
      <c r="C22" s="67" t="s">
        <v>32</v>
      </c>
      <c r="D22" s="34"/>
      <c r="E22" s="58">
        <v>40.0</v>
      </c>
      <c r="F22" s="59">
        <f>IF($J22="Sí",$E22*('Parámetros'!$C$7/'Parámetros'!$C$6),0)</f>
        <v>0</v>
      </c>
      <c r="G22" s="59">
        <f>IF($J22="Sí",$E22*('Parámetros'!$C$8/'Parámetros'!$C$6),0)</f>
        <v>0</v>
      </c>
      <c r="H22" s="60">
        <f t="shared" si="5"/>
        <v>0</v>
      </c>
      <c r="I22" s="1"/>
      <c r="J22" s="68" t="s">
        <v>22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33.0" customHeight="1">
      <c r="A23" s="1"/>
      <c r="B23" s="32"/>
      <c r="C23" s="67" t="s">
        <v>33</v>
      </c>
      <c r="D23" s="34"/>
      <c r="E23" s="58">
        <v>16.0</v>
      </c>
      <c r="F23" s="59">
        <f>IF($J23="Sí",$E23*('Parámetros'!C7/'Parámetros'!$C$6),0)</f>
        <v>800</v>
      </c>
      <c r="G23" s="59">
        <f>IF($J23="Sí",$E23*('Parámetros'!$C$8/'Parámetros'!$C$6),0)</f>
        <v>400</v>
      </c>
      <c r="H23" s="60">
        <f t="shared" si="5"/>
        <v>400</v>
      </c>
      <c r="I23" s="1"/>
      <c r="J23" s="68" t="s">
        <v>15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3.0" customHeight="1">
      <c r="A24" s="1"/>
      <c r="B24" s="32"/>
      <c r="C24" s="69" t="s">
        <v>34</v>
      </c>
      <c r="D24" s="41"/>
      <c r="E24" s="70">
        <v>50.0</v>
      </c>
      <c r="F24" s="36">
        <f>IF($J24="Sí",$E24*('Parámetros'!$C$7/'Parámetros'!$C$6),0)</f>
        <v>0</v>
      </c>
      <c r="G24" s="36">
        <f>IF($J24="Sí",$E24*('Parámetros'!$C$8/'Parámetros'!$C$6),0)</f>
        <v>0</v>
      </c>
      <c r="H24" s="37">
        <f t="shared" si="5"/>
        <v>0</v>
      </c>
      <c r="I24" s="1"/>
      <c r="J24" s="71" t="s">
        <v>22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3.0" customHeight="1">
      <c r="A25" s="1"/>
      <c r="B25" s="43"/>
      <c r="C25" s="44" t="s">
        <v>35</v>
      </c>
      <c r="D25" s="45"/>
      <c r="E25" s="46">
        <f t="shared" ref="E25:H25" si="6">SUM(E17:E24)</f>
        <v>158</v>
      </c>
      <c r="F25" s="47">
        <f t="shared" si="6"/>
        <v>1800</v>
      </c>
      <c r="G25" s="47">
        <f t="shared" si="6"/>
        <v>900</v>
      </c>
      <c r="H25" s="48">
        <f t="shared" si="6"/>
        <v>900</v>
      </c>
      <c r="I25" s="49"/>
      <c r="J25" s="5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33.0" customHeight="1">
      <c r="A26" s="1"/>
      <c r="B26" s="66" t="s">
        <v>36</v>
      </c>
      <c r="C26" s="72" t="s">
        <v>37</v>
      </c>
      <c r="D26" s="41"/>
      <c r="E26" s="73">
        <v>4.0</v>
      </c>
      <c r="F26" s="59">
        <f>IF($J26="Sí",$E26*('Parámetros'!$C$7/'Parámetros'!$C$6),0)</f>
        <v>200</v>
      </c>
      <c r="G26" s="59">
        <f>IF($J26="Sí",$E26*('Parámetros'!$C$8/'Parámetros'!$C$6),0)</f>
        <v>100</v>
      </c>
      <c r="H26" s="60">
        <f t="shared" ref="H26:H28" si="7">INDEX(F26:G26,1,MATCH($C$3,F$6:G$6))</f>
        <v>100</v>
      </c>
      <c r="I26" s="1"/>
      <c r="J26" s="55" t="s">
        <v>15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33.0" customHeight="1">
      <c r="A27" s="1"/>
      <c r="B27" s="32"/>
      <c r="C27" s="69" t="s">
        <v>38</v>
      </c>
      <c r="D27" s="41"/>
      <c r="E27" s="74">
        <v>20.0</v>
      </c>
      <c r="F27" s="59">
        <f>IF($J27="Sí",$E27*('Parámetros'!$C$7/'Parámetros'!$C$6),0)</f>
        <v>0</v>
      </c>
      <c r="G27" s="59">
        <f>IF($J27="Sí",$E27*('Parámetros'!$C$8/'Parámetros'!$C$6),0)</f>
        <v>0</v>
      </c>
      <c r="H27" s="60">
        <f t="shared" si="7"/>
        <v>0</v>
      </c>
      <c r="I27" s="1"/>
      <c r="J27" s="68" t="s">
        <v>22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33.0" customHeight="1">
      <c r="A28" s="1"/>
      <c r="B28" s="32"/>
      <c r="C28" s="75" t="s">
        <v>39</v>
      </c>
      <c r="D28" s="41"/>
      <c r="E28" s="76">
        <v>100.0</v>
      </c>
      <c r="F28" s="59">
        <f>IF($J28="Sí",$E28*('Parámetros'!$C$7/'Parámetros'!$C$6),0)</f>
        <v>0</v>
      </c>
      <c r="G28" s="59">
        <f>IF($J28="Sí",$E28*('Parámetros'!$C$8/'Parámetros'!$C$6),0)</f>
        <v>0</v>
      </c>
      <c r="H28" s="60">
        <f t="shared" si="7"/>
        <v>0</v>
      </c>
      <c r="I28" s="1"/>
      <c r="J28" s="71" t="s">
        <v>22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33.0" customHeight="1">
      <c r="A29" s="1"/>
      <c r="B29" s="43"/>
      <c r="C29" s="44" t="s">
        <v>40</v>
      </c>
      <c r="D29" s="45"/>
      <c r="E29" s="46">
        <f t="shared" ref="E29:H29" si="8">SUM(E26:E28)</f>
        <v>124</v>
      </c>
      <c r="F29" s="47">
        <f t="shared" si="8"/>
        <v>200</v>
      </c>
      <c r="G29" s="47">
        <f t="shared" si="8"/>
        <v>100</v>
      </c>
      <c r="H29" s="48">
        <f t="shared" si="8"/>
        <v>100</v>
      </c>
      <c r="I29" s="49"/>
      <c r="J29" s="50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33.0" customHeight="1">
      <c r="A30" s="1"/>
      <c r="B30" s="77" t="s">
        <v>41</v>
      </c>
      <c r="C30" s="26" t="s">
        <v>42</v>
      </c>
      <c r="D30" s="78"/>
      <c r="E30" s="79">
        <v>6.0</v>
      </c>
      <c r="F30" s="59">
        <f>IF($J30="Sí",$E30*('Parámetros'!$C$7/'Parámetros'!$C$6),0)</f>
        <v>300</v>
      </c>
      <c r="G30" s="59">
        <f>IF($J30="Sí",$E30*('Parámetros'!$C$8/'Parámetros'!$C$6),0)</f>
        <v>150</v>
      </c>
      <c r="H30" s="60">
        <f t="shared" ref="H30:H34" si="9">INDEX(F30:G30,1,MATCH($C$3,F$6:G$6))</f>
        <v>150</v>
      </c>
      <c r="I30" s="1"/>
      <c r="J30" s="55" t="s">
        <v>15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33.0" customHeight="1">
      <c r="A31" s="1"/>
      <c r="B31" s="32"/>
      <c r="C31" s="33" t="s">
        <v>43</v>
      </c>
      <c r="D31" s="80"/>
      <c r="E31" s="81">
        <v>32.0</v>
      </c>
      <c r="F31" s="59">
        <f>IF($J31="Sí",$E31*('Parámetros'!$C$7/'Parámetros'!$C$6),0)</f>
        <v>0</v>
      </c>
      <c r="G31" s="59">
        <f>IF($J31="Sí",$E31*('Parámetros'!$C$8/'Parámetros'!$C$6),0)</f>
        <v>0</v>
      </c>
      <c r="H31" s="60">
        <f t="shared" si="9"/>
        <v>0</v>
      </c>
      <c r="I31" s="1"/>
      <c r="J31" s="68" t="s">
        <v>22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33.0" customHeight="1">
      <c r="A32" s="1"/>
      <c r="B32" s="32"/>
      <c r="C32" s="33" t="s">
        <v>44</v>
      </c>
      <c r="D32" s="80"/>
      <c r="E32" s="81">
        <v>40.0</v>
      </c>
      <c r="F32" s="59">
        <f>IF($J32="Sí",$E32*('Parámetros'!$C$7/'Parámetros'!$C$6),0)</f>
        <v>2000</v>
      </c>
      <c r="G32" s="59">
        <f>IF($J32="Sí",$E32*('Parámetros'!$C$8/'Parámetros'!$C$6),0)</f>
        <v>1000</v>
      </c>
      <c r="H32" s="60">
        <f t="shared" si="9"/>
        <v>1000</v>
      </c>
      <c r="I32" s="1"/>
      <c r="J32" s="68" t="s">
        <v>15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33.0" customHeight="1">
      <c r="A33" s="1"/>
      <c r="B33" s="32"/>
      <c r="C33" s="33" t="s">
        <v>45</v>
      </c>
      <c r="D33" s="80"/>
      <c r="E33" s="81">
        <v>16.0</v>
      </c>
      <c r="F33" s="59">
        <f>IF($J33="Sí",$E33*('Parámetros'!$C$7/'Parámetros'!$C$6),0)</f>
        <v>0</v>
      </c>
      <c r="G33" s="59">
        <f>IF($J33="Sí",$E33*('Parámetros'!$C$8/'Parámetros'!$C$6),0)</f>
        <v>0</v>
      </c>
      <c r="H33" s="60">
        <f t="shared" si="9"/>
        <v>0</v>
      </c>
      <c r="I33" s="1"/>
      <c r="J33" s="68" t="s">
        <v>22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33.0" customHeight="1">
      <c r="A34" s="1"/>
      <c r="B34" s="32"/>
      <c r="C34" s="33" t="s">
        <v>46</v>
      </c>
      <c r="D34" s="80"/>
      <c r="E34" s="82">
        <v>20.0</v>
      </c>
      <c r="F34" s="59">
        <f>IF($J34="Sí",$E34*('Parámetros'!$C$7/'Parámetros'!$C$6),0)</f>
        <v>0</v>
      </c>
      <c r="G34" s="59">
        <f>IF($J34="Sí",$E34*('Parámetros'!$C$8/'Parámetros'!$C$6),0)</f>
        <v>0</v>
      </c>
      <c r="H34" s="60">
        <f t="shared" si="9"/>
        <v>0</v>
      </c>
      <c r="I34" s="1"/>
      <c r="J34" s="71" t="s">
        <v>22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33.0" customHeight="1">
      <c r="A35" s="1"/>
      <c r="B35" s="83"/>
      <c r="C35" s="44" t="s">
        <v>47</v>
      </c>
      <c r="D35" s="45"/>
      <c r="E35" s="46">
        <f t="shared" ref="E35:H35" si="10">SUM(E30:E34)</f>
        <v>114</v>
      </c>
      <c r="F35" s="47">
        <f t="shared" si="10"/>
        <v>2300</v>
      </c>
      <c r="G35" s="47">
        <f t="shared" si="10"/>
        <v>1150</v>
      </c>
      <c r="H35" s="48">
        <f t="shared" si="10"/>
        <v>1150</v>
      </c>
      <c r="I35" s="49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84"/>
      <c r="C36" s="84"/>
      <c r="D36" s="84"/>
      <c r="E36" s="8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33.0" customHeight="1">
      <c r="A37" s="1"/>
      <c r="B37" s="84"/>
      <c r="C37" s="85" t="s">
        <v>48</v>
      </c>
      <c r="D37" s="86"/>
      <c r="E37" s="87"/>
      <c r="F37" s="87"/>
      <c r="G37" s="87"/>
      <c r="H37" s="88" t="str">
        <f>CONCATENATE(TRUNC(H39/1000)," 000€ - ",TRUNC(J39/1000)," 000€")</f>
        <v>7 000€ - 8 000€</v>
      </c>
      <c r="I37" s="89"/>
      <c r="J37" s="8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33.0" hidden="1" customHeight="1" outlineLevel="1">
      <c r="A38" s="90"/>
      <c r="B38" s="91"/>
      <c r="C38" s="91"/>
      <c r="D38" s="91"/>
      <c r="E38" s="14"/>
      <c r="F38" s="14"/>
      <c r="G38" s="92" t="s">
        <v>49</v>
      </c>
      <c r="H38" s="93" t="s">
        <v>50</v>
      </c>
      <c r="I38" s="94"/>
      <c r="J38" s="95" t="s">
        <v>51</v>
      </c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</row>
    <row r="39" ht="22.5" hidden="1" customHeight="1" outlineLevel="1">
      <c r="A39" s="96"/>
      <c r="B39" s="97"/>
      <c r="C39" s="97"/>
      <c r="D39" s="97"/>
      <c r="E39" s="97"/>
      <c r="F39" s="97"/>
      <c r="G39" s="98">
        <f>SUM(H11,H16,H25,H29,H35)</f>
        <v>7800</v>
      </c>
      <c r="H39" s="99">
        <f>TRUNC((G39/1000))*1000</f>
        <v>7000</v>
      </c>
      <c r="I39" s="100"/>
      <c r="J39" s="101">
        <f>IF(H39&lt;8000,H39+1000,IF(H39&lt;20000,H39+2000,H39+3000))</f>
        <v>8000</v>
      </c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</row>
    <row r="40" ht="26.25" customHeight="1" collapsed="1">
      <c r="A40" s="1"/>
      <c r="B40" s="84"/>
      <c r="D40" s="102" t="s">
        <v>11</v>
      </c>
      <c r="E40" s="103"/>
      <c r="F40" s="104"/>
      <c r="G40" s="105"/>
      <c r="H40" s="106">
        <f>H11</f>
        <v>2550</v>
      </c>
      <c r="I40" s="78"/>
      <c r="J40" s="27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26.25" customHeight="1">
      <c r="A41" s="1"/>
      <c r="B41" s="84"/>
      <c r="C41" s="84"/>
      <c r="D41" s="102" t="s">
        <v>19</v>
      </c>
      <c r="E41" s="107"/>
      <c r="F41" s="108"/>
      <c r="G41" s="109"/>
      <c r="H41" s="110">
        <f>H16</f>
        <v>3100</v>
      </c>
      <c r="I41" s="80"/>
      <c r="J41" s="3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26.25" customHeight="1">
      <c r="A42" s="1"/>
      <c r="B42" s="1"/>
      <c r="C42" s="1"/>
      <c r="D42" s="111" t="s">
        <v>52</v>
      </c>
      <c r="E42" s="112"/>
      <c r="F42" s="108"/>
      <c r="G42" s="109"/>
      <c r="H42" s="110">
        <f>H25</f>
        <v>900</v>
      </c>
      <c r="I42" s="80"/>
      <c r="J42" s="34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26.25" customHeight="1">
      <c r="A43" s="1"/>
      <c r="B43" s="1"/>
      <c r="C43" s="1"/>
      <c r="D43" s="111" t="s">
        <v>53</v>
      </c>
      <c r="E43" s="112"/>
      <c r="F43" s="108"/>
      <c r="G43" s="109"/>
      <c r="H43" s="110">
        <f>H29</f>
        <v>100</v>
      </c>
      <c r="I43" s="80"/>
      <c r="J43" s="3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26.25" customHeight="1">
      <c r="A44" s="1"/>
      <c r="B44" s="1"/>
      <c r="C44" s="1"/>
      <c r="D44" s="113" t="s">
        <v>41</v>
      </c>
      <c r="E44" s="114"/>
      <c r="F44" s="115"/>
      <c r="G44" s="116"/>
      <c r="H44" s="117">
        <f>H35</f>
        <v>1150</v>
      </c>
      <c r="I44" s="118"/>
      <c r="J44" s="4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3">
    <mergeCell ref="B12:B16"/>
    <mergeCell ref="C17:D17"/>
    <mergeCell ref="B6:D6"/>
    <mergeCell ref="B7:B11"/>
    <mergeCell ref="C7:D7"/>
    <mergeCell ref="C8:D8"/>
    <mergeCell ref="C9:D9"/>
    <mergeCell ref="C10:D10"/>
    <mergeCell ref="B17:B25"/>
    <mergeCell ref="C31:D31"/>
    <mergeCell ref="C32:D32"/>
    <mergeCell ref="C33:D33"/>
    <mergeCell ref="C34:D34"/>
    <mergeCell ref="C35:D35"/>
    <mergeCell ref="C37:D37"/>
    <mergeCell ref="B26:B29"/>
    <mergeCell ref="C26:D26"/>
    <mergeCell ref="C27:D27"/>
    <mergeCell ref="C28:D28"/>
    <mergeCell ref="C29:D29"/>
    <mergeCell ref="B30:B35"/>
    <mergeCell ref="C30:D30"/>
    <mergeCell ref="C11:D11"/>
    <mergeCell ref="C12:D12"/>
    <mergeCell ref="L12:M12"/>
    <mergeCell ref="C13:D13"/>
    <mergeCell ref="C14:D14"/>
    <mergeCell ref="C15:D15"/>
    <mergeCell ref="C16:D16"/>
    <mergeCell ref="C18:D18"/>
    <mergeCell ref="C19:D19"/>
    <mergeCell ref="C20:D20"/>
    <mergeCell ref="C21:D21"/>
    <mergeCell ref="C22:D22"/>
    <mergeCell ref="C23:D23"/>
    <mergeCell ref="C24:D24"/>
    <mergeCell ref="C25:D25"/>
    <mergeCell ref="H37:J37"/>
    <mergeCell ref="H40:J40"/>
    <mergeCell ref="H41:J41"/>
    <mergeCell ref="H42:J42"/>
    <mergeCell ref="H43:J43"/>
    <mergeCell ref="H44:J44"/>
  </mergeCells>
  <dataValidations>
    <dataValidation type="list" allowBlank="1" sqref="J8:J9 J14 J17:J24 J26:J28 J30:J34">
      <formula1>presence</formula1>
    </dataValidation>
    <dataValidation type="list" allowBlank="1" showInputMessage="1" showErrorMessage="1" prompt="Option obligatoire" sqref="J12:J13">
      <formula1>presence</formula1>
    </dataValidation>
    <dataValidation type="list" allowBlank="1" showErrorMessage="1" sqref="C3:D3">
      <formula1>presta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F497D"/>
    <pageSetUpPr/>
  </sheetPr>
  <sheetViews>
    <sheetView showGridLines="0" workbookViewId="0"/>
  </sheetViews>
  <sheetFormatPr customHeight="1" defaultColWidth="12.63" defaultRowHeight="15.0"/>
  <cols>
    <col customWidth="1" min="1" max="26" width="9.38"/>
  </cols>
  <sheetData>
    <row r="3" ht="104.25" customHeight="1"/>
    <row r="5" ht="93.0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.5"/>
    <col customWidth="1" min="2" max="2" width="24.25"/>
    <col customWidth="1" min="3" max="3" width="13.5"/>
    <col customWidth="1" min="4" max="4" width="9.25"/>
    <col customWidth="1" min="5" max="12" width="18.88"/>
    <col customWidth="1" min="13" max="26" width="9.25"/>
  </cols>
  <sheetData>
    <row r="1" ht="7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0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6.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2.5" customHeight="1">
      <c r="A5" s="1"/>
      <c r="B5" s="119" t="s">
        <v>54</v>
      </c>
      <c r="C5" s="45"/>
      <c r="D5" s="1"/>
      <c r="E5" s="120" t="s">
        <v>55</v>
      </c>
      <c r="F5" s="121"/>
      <c r="G5" s="122" t="s">
        <v>56</v>
      </c>
      <c r="H5" s="123"/>
      <c r="I5" s="122" t="s">
        <v>57</v>
      </c>
      <c r="J5" s="123"/>
      <c r="K5" s="119" t="s">
        <v>58</v>
      </c>
      <c r="L5" s="45"/>
      <c r="M5" s="1"/>
      <c r="N5" s="119" t="s">
        <v>59</v>
      </c>
      <c r="O5" s="121"/>
      <c r="P5" s="123"/>
      <c r="Q5" s="1"/>
      <c r="R5" s="1"/>
      <c r="S5" s="1"/>
      <c r="T5" s="1"/>
      <c r="U5" s="1"/>
      <c r="V5" s="1"/>
      <c r="W5" s="1"/>
      <c r="X5" s="1"/>
      <c r="Y5" s="1"/>
      <c r="Z5" s="1"/>
    </row>
    <row r="6" ht="39.75" customHeight="1">
      <c r="A6" s="1"/>
      <c r="B6" s="124" t="s">
        <v>60</v>
      </c>
      <c r="C6" s="125">
        <v>8.0</v>
      </c>
      <c r="D6" s="1"/>
      <c r="E6" s="126" t="s">
        <v>61</v>
      </c>
      <c r="F6" s="127" t="s">
        <v>62</v>
      </c>
      <c r="G6" s="126" t="s">
        <v>61</v>
      </c>
      <c r="H6" s="127" t="s">
        <v>62</v>
      </c>
      <c r="I6" s="126" t="s">
        <v>61</v>
      </c>
      <c r="J6" s="127" t="s">
        <v>62</v>
      </c>
      <c r="K6" s="126" t="s">
        <v>61</v>
      </c>
      <c r="L6" s="127" t="s">
        <v>62</v>
      </c>
      <c r="M6" s="1"/>
      <c r="N6" s="128" t="s">
        <v>63</v>
      </c>
      <c r="O6" s="129" t="s">
        <v>4</v>
      </c>
      <c r="P6" s="130" t="s">
        <v>64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ht="21.0" customHeight="1">
      <c r="A7" s="1"/>
      <c r="B7" s="124" t="s">
        <v>65</v>
      </c>
      <c r="C7" s="131">
        <v>400.0</v>
      </c>
      <c r="D7" s="1"/>
      <c r="E7" s="132">
        <v>6.0</v>
      </c>
      <c r="F7" s="133">
        <v>4.0</v>
      </c>
      <c r="G7" s="132">
        <v>20.0</v>
      </c>
      <c r="H7" s="133">
        <v>0.8</v>
      </c>
      <c r="I7" s="132">
        <v>20.0</v>
      </c>
      <c r="J7" s="133">
        <v>2.0</v>
      </c>
      <c r="K7" s="132">
        <v>20.0</v>
      </c>
      <c r="L7" s="134">
        <v>4.0</v>
      </c>
      <c r="M7" s="1"/>
      <c r="N7" s="135" t="s">
        <v>7</v>
      </c>
      <c r="O7" s="133">
        <v>5.0</v>
      </c>
      <c r="P7" s="136" t="s">
        <v>15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ht="21.0" customHeight="1">
      <c r="A8" s="1"/>
      <c r="B8" s="124" t="s">
        <v>66</v>
      </c>
      <c r="C8" s="131">
        <v>200.0</v>
      </c>
      <c r="D8" s="1"/>
      <c r="E8" s="132">
        <v>20.0</v>
      </c>
      <c r="F8" s="133">
        <v>1.0</v>
      </c>
      <c r="G8" s="132">
        <v>50.0</v>
      </c>
      <c r="H8" s="133">
        <v>0.6</v>
      </c>
      <c r="I8" s="132">
        <v>50.0</v>
      </c>
      <c r="J8" s="133">
        <v>1.0</v>
      </c>
      <c r="K8" s="132">
        <v>50.0</v>
      </c>
      <c r="L8" s="133">
        <v>1.0</v>
      </c>
      <c r="M8" s="1"/>
      <c r="N8" s="132" t="s">
        <v>2</v>
      </c>
      <c r="O8" s="133">
        <v>10.0</v>
      </c>
      <c r="P8" s="136" t="s">
        <v>22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ht="21.0" customHeight="1">
      <c r="A9" s="1"/>
      <c r="B9" s="1"/>
      <c r="C9" s="1"/>
      <c r="D9" s="1"/>
      <c r="E9" s="132"/>
      <c r="F9" s="133">
        <v>0.2</v>
      </c>
      <c r="G9" s="132"/>
      <c r="H9" s="133">
        <v>0.3</v>
      </c>
      <c r="I9" s="132"/>
      <c r="J9" s="133">
        <v>0.2</v>
      </c>
      <c r="K9" s="132"/>
      <c r="L9" s="133">
        <v>0.5</v>
      </c>
      <c r="M9" s="1"/>
      <c r="N9" s="132"/>
      <c r="O9" s="133">
        <v>20.0</v>
      </c>
      <c r="P9" s="137"/>
      <c r="Q9" s="1"/>
      <c r="R9" s="1"/>
      <c r="S9" s="1"/>
      <c r="T9" s="1"/>
      <c r="U9" s="1"/>
      <c r="V9" s="1"/>
      <c r="W9" s="1"/>
      <c r="X9" s="1"/>
      <c r="Y9" s="1"/>
      <c r="Z9" s="1"/>
    </row>
    <row r="10" ht="21.0" customHeight="1">
      <c r="A10" s="1"/>
      <c r="B10" s="1"/>
      <c r="C10" s="1"/>
      <c r="D10" s="1"/>
      <c r="I10" s="1"/>
      <c r="J10" s="1"/>
      <c r="K10" s="1"/>
      <c r="L10" s="1"/>
      <c r="M10" s="1"/>
      <c r="N10" s="132"/>
      <c r="O10" s="133">
        <v>50.0</v>
      </c>
      <c r="P10" s="137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1.0" customHeight="1">
      <c r="A11" s="1"/>
      <c r="B11" s="1"/>
      <c r="C11" s="1"/>
      <c r="D11" s="1"/>
      <c r="I11" s="1"/>
      <c r="J11" s="1"/>
      <c r="K11" s="1"/>
      <c r="L11" s="1"/>
      <c r="M11" s="1"/>
      <c r="N11" s="132"/>
      <c r="O11" s="133">
        <v>100.0</v>
      </c>
      <c r="P11" s="137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1.0" customHeight="1">
      <c r="A12" s="1"/>
      <c r="B12" s="1"/>
      <c r="C12" s="1"/>
      <c r="D12" s="1"/>
      <c r="I12" s="1"/>
      <c r="J12" s="1"/>
      <c r="K12" s="1"/>
      <c r="L12" s="1"/>
      <c r="M12" s="1"/>
      <c r="N12" s="132"/>
      <c r="O12" s="133">
        <v>200.0</v>
      </c>
      <c r="P12" s="137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1.0" customHeight="1">
      <c r="A13" s="1"/>
      <c r="B13" s="1"/>
      <c r="C13" s="1"/>
      <c r="D13" s="1"/>
      <c r="I13" s="1"/>
      <c r="J13" s="1"/>
      <c r="K13" s="1"/>
      <c r="L13" s="1"/>
      <c r="M13" s="1"/>
      <c r="N13" s="132"/>
      <c r="O13" s="133">
        <v>500.0</v>
      </c>
      <c r="P13" s="137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1.0" customHeight="1">
      <c r="A14" s="1"/>
      <c r="B14" s="1"/>
      <c r="C14" s="1"/>
      <c r="D14" s="1"/>
      <c r="I14" s="1"/>
      <c r="J14" s="1"/>
      <c r="K14" s="1"/>
      <c r="L14" s="1"/>
      <c r="M14" s="1"/>
      <c r="N14" s="132"/>
      <c r="O14" s="138">
        <v>1000.0</v>
      </c>
      <c r="P14" s="137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1"/>
      <c r="I15" s="1"/>
      <c r="J15" s="1"/>
      <c r="K15" s="1"/>
      <c r="L15" s="1"/>
      <c r="M15" s="1"/>
      <c r="N15" s="132"/>
      <c r="O15" s="138">
        <v>5000.0</v>
      </c>
      <c r="P15" s="137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B5:C5"/>
    <mergeCell ref="E5:F5"/>
    <mergeCell ref="G5:H5"/>
    <mergeCell ref="I5:J5"/>
    <mergeCell ref="K5:L5"/>
    <mergeCell ref="N5:P5"/>
  </mergeCells>
  <conditionalFormatting sqref="A1:Z1000">
    <cfRule type="expression" dxfId="0" priority="1">
      <formula>isformula(A1:Z1000)</formula>
    </cfRule>
  </conditionalFormatting>
  <printOptions/>
  <pageMargins bottom="0.75" footer="0.0" header="0.0" left="0.7" right="0.7" top="0.75"/>
  <pageSetup paperSize="9" orientation="portrait"/>
  <drawing r:id="rId1"/>
</worksheet>
</file>