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ypothèses" sheetId="1" state="visible" r:id="rId1"/>
    <sheet xmlns:r="http://schemas.openxmlformats.org/officeDocument/2006/relationships" name="Revenus" sheetId="2" state="visible" r:id="rId2"/>
    <sheet xmlns:r="http://schemas.openxmlformats.org/officeDocument/2006/relationships" name="Charges" sheetId="3" state="visible" r:id="rId3"/>
    <sheet xmlns:r="http://schemas.openxmlformats.org/officeDocument/2006/relationships" name="Synthè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10.5"/>
    </font>
    <font>
      <sz val="10"/>
    </font>
    <font>
      <b val="1"/>
      <color rgb="000000CC"/>
    </font>
    <font>
      <color rgb="008E8E93"/>
      <sz val="9"/>
    </font>
    <font>
      <i val="1"/>
      <sz val="9.5"/>
    </font>
    <font>
      <b val="1"/>
      <color rgb="0018181B"/>
      <sz val="9"/>
    </font>
    <font>
      <b val="1"/>
      <sz val="9.5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5" fillId="0" borderId="0" pivotButton="0" quotePrefix="0" xfId="0"/>
    <xf numFmtId="164" fontId="4" fillId="0" borderId="1" pivotButton="0" quotePrefix="0" xfId="0"/>
    <xf numFmtId="0" fontId="6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7" fillId="3" borderId="1" pivotButton="0" quotePrefix="0" xfId="0"/>
    <xf numFmtId="0" fontId="8" fillId="0" borderId="0" pivotButton="0" quotePrefix="0" xfId="0"/>
    <xf numFmtId="0" fontId="9" fillId="0" borderId="1" pivotButton="0" quotePrefix="0" xfId="0"/>
    <xf numFmtId="3" fontId="10" fillId="0" borderId="1" pivotButton="0" quotePrefix="0" xfId="0"/>
    <xf numFmtId="3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2" customWidth="1" min="3" max="3"/>
  </cols>
  <sheetData>
    <row r="1" ht="28" customHeight="1">
      <c r="A1" s="1" t="inlineStr">
        <is>
          <t>HYPOTHÈSES : toutes les valeurs modifiables du modèle (en gras bleu). Ne modifiez rien ailleurs.</t>
        </is>
      </c>
    </row>
    <row r="3">
      <c r="A3" s="2" t="inlineStr">
        <is>
          <t>ACQUISITION &amp; REVENUS</t>
        </is>
      </c>
    </row>
    <row r="4">
      <c r="A4" s="3" t="inlineStr">
        <is>
          <t>Visiteurs uniques au mois 1</t>
        </is>
      </c>
      <c r="B4" s="4" t="n">
        <v>2000</v>
      </c>
      <c r="C4" s="5" t="inlineStr">
        <is>
          <t>visiteurs</t>
        </is>
      </c>
    </row>
    <row r="5">
      <c r="A5" s="3" t="inlineStr">
        <is>
          <t>Croissance mensuelle du trafic</t>
        </is>
      </c>
      <c r="B5" s="6" t="n">
        <v>0.15</v>
      </c>
      <c r="C5" s="5" t="inlineStr">
        <is>
          <t>%/mois</t>
        </is>
      </c>
    </row>
    <row r="6">
      <c r="A6" s="3" t="inlineStr">
        <is>
          <t>Taux de conversion visiteur vers client payant</t>
        </is>
      </c>
      <c r="B6" s="6" t="n">
        <v>0.01</v>
      </c>
      <c r="C6" s="5" t="inlineStr">
        <is>
          <t>%</t>
        </is>
      </c>
    </row>
    <row r="7">
      <c r="A7" s="3" t="inlineStr">
        <is>
          <t>Prix de l'abonnement mensuel (ou panier moyen)</t>
        </is>
      </c>
      <c r="B7" s="4" t="n">
        <v>29</v>
      </c>
      <c r="C7" s="5" t="inlineStr">
        <is>
          <t>euros/mois</t>
        </is>
      </c>
    </row>
    <row r="8">
      <c r="A8" s="3" t="inlineStr">
        <is>
          <t>Churn mensuel (clients perdus)</t>
        </is>
      </c>
      <c r="B8" s="6" t="n">
        <v>0.05</v>
      </c>
      <c r="C8" s="5" t="inlineStr">
        <is>
          <t>%/mois</t>
        </is>
      </c>
    </row>
    <row r="9">
      <c r="A9" s="2" t="inlineStr">
        <is>
          <t>CHARGES</t>
        </is>
      </c>
    </row>
    <row r="10">
      <c r="A10" s="3" t="inlineStr">
        <is>
          <t>Fondateurs (rémunération totale mensuelle)</t>
        </is>
      </c>
      <c r="B10" s="4" t="n">
        <v>4000</v>
      </c>
      <c r="C10" s="5" t="inlineStr">
        <is>
          <t>euros/mois</t>
        </is>
      </c>
    </row>
    <row r="11">
      <c r="A11" s="3" t="inlineStr">
        <is>
          <t>Effectif salarié au mois 1</t>
        </is>
      </c>
      <c r="B11" s="4" t="n">
        <v>0</v>
      </c>
      <c r="C11" s="5" t="inlineStr">
        <is>
          <t>personnes</t>
        </is>
      </c>
    </row>
    <row r="12">
      <c r="A12" s="3" t="inlineStr">
        <is>
          <t>Embauche d'une personne tous les N mois</t>
        </is>
      </c>
      <c r="B12" s="4" t="n">
        <v>6</v>
      </c>
      <c r="C12" s="5" t="inlineStr">
        <is>
          <t>mois</t>
        </is>
      </c>
    </row>
    <row r="13">
      <c r="A13" s="3" t="inlineStr">
        <is>
          <t>Salaire moyen chargé par salarié</t>
        </is>
      </c>
      <c r="B13" s="4" t="n">
        <v>4500</v>
      </c>
      <c r="C13" s="5" t="inlineStr">
        <is>
          <t>euros/mois</t>
        </is>
      </c>
    </row>
    <row r="14">
      <c r="A14" s="3" t="inlineStr">
        <is>
          <t>Budget marketing mensuel de départ</t>
        </is>
      </c>
      <c r="B14" s="4" t="n">
        <v>1500</v>
      </c>
      <c r="C14" s="5" t="inlineStr">
        <is>
          <t>euros/mois</t>
        </is>
      </c>
    </row>
    <row r="15">
      <c r="A15" s="3" t="inlineStr">
        <is>
          <t>Croissance mensuelle du budget marketing</t>
        </is>
      </c>
      <c r="B15" s="6" t="n">
        <v>0.05</v>
      </c>
      <c r="C15" s="5" t="inlineStr">
        <is>
          <t>%/mois</t>
        </is>
      </c>
    </row>
    <row r="16">
      <c r="A16" s="3" t="inlineStr">
        <is>
          <t>Hébergement, outils et logiciels</t>
        </is>
      </c>
      <c r="B16" s="4" t="n">
        <v>400</v>
      </c>
      <c r="C16" s="5" t="inlineStr">
        <is>
          <t>euros/mois</t>
        </is>
      </c>
    </row>
    <row r="17">
      <c r="A17" s="3" t="inlineStr">
        <is>
          <t>Loyer et frais fixes divers</t>
        </is>
      </c>
      <c r="B17" s="4" t="n">
        <v>800</v>
      </c>
      <c r="C17" s="5" t="inlineStr">
        <is>
          <t>euros/mois</t>
        </is>
      </c>
    </row>
    <row r="18">
      <c r="A18" s="2" t="inlineStr">
        <is>
          <t>TRÉSORERIE</t>
        </is>
      </c>
    </row>
    <row r="19">
      <c r="A19" s="3" t="inlineStr">
        <is>
          <t>Capital initial (apports + levée)</t>
        </is>
      </c>
      <c r="B19" s="4" t="n">
        <v>50000</v>
      </c>
      <c r="C19" s="5" t="inlineStr">
        <is>
          <t>euros</t>
        </is>
      </c>
    </row>
    <row r="21">
      <c r="A21" s="7" t="inlineStr">
        <is>
          <t>Convention : gras bleu = à adapter à votre projet. Les onglets Revenus, Charges et Synthèse se recalculent automatiquement sur 24 mois.</t>
        </is>
      </c>
    </row>
  </sheetData>
  <mergeCells count="5">
    <mergeCell ref="A1:C1"/>
    <mergeCell ref="A9:C9"/>
    <mergeCell ref="A18:C18"/>
    <mergeCell ref="A3:C3"/>
    <mergeCell ref="A21:C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</cols>
  <sheetData>
    <row r="1" ht="24" customHeight="1">
      <c r="A1" s="8" t="inlineStr">
        <is>
          <t>REVENUS : générés automatiquement depuis l'onglet Hypothèses</t>
        </is>
      </c>
    </row>
    <row r="2">
      <c r="B2" s="9" t="inlineStr">
        <is>
          <t>Mois 1</t>
        </is>
      </c>
      <c r="C2" s="9" t="inlineStr">
        <is>
          <t>Mois 2</t>
        </is>
      </c>
      <c r="D2" s="9" t="inlineStr">
        <is>
          <t>Mois 3</t>
        </is>
      </c>
      <c r="E2" s="9" t="inlineStr">
        <is>
          <t>Mois 4</t>
        </is>
      </c>
      <c r="F2" s="9" t="inlineStr">
        <is>
          <t>Mois 5</t>
        </is>
      </c>
      <c r="G2" s="9" t="inlineStr">
        <is>
          <t>Mois 6</t>
        </is>
      </c>
      <c r="H2" s="9" t="inlineStr">
        <is>
          <t>Mois 7</t>
        </is>
      </c>
      <c r="I2" s="9" t="inlineStr">
        <is>
          <t>Mois 8</t>
        </is>
      </c>
      <c r="J2" s="9" t="inlineStr">
        <is>
          <t>Mois 9</t>
        </is>
      </c>
      <c r="K2" s="9" t="inlineStr">
        <is>
          <t>Mois 10</t>
        </is>
      </c>
      <c r="L2" s="9" t="inlineStr">
        <is>
          <t>Mois 11</t>
        </is>
      </c>
      <c r="M2" s="9" t="inlineStr">
        <is>
          <t>Mois 12</t>
        </is>
      </c>
      <c r="N2" s="9" t="inlineStr">
        <is>
          <t>Mois 13</t>
        </is>
      </c>
      <c r="O2" s="9" t="inlineStr">
        <is>
          <t>Mois 14</t>
        </is>
      </c>
      <c r="P2" s="9" t="inlineStr">
        <is>
          <t>Mois 15</t>
        </is>
      </c>
      <c r="Q2" s="9" t="inlineStr">
        <is>
          <t>Mois 16</t>
        </is>
      </c>
      <c r="R2" s="9" t="inlineStr">
        <is>
          <t>Mois 17</t>
        </is>
      </c>
      <c r="S2" s="9" t="inlineStr">
        <is>
          <t>Mois 18</t>
        </is>
      </c>
      <c r="T2" s="9" t="inlineStr">
        <is>
          <t>Mois 19</t>
        </is>
      </c>
      <c r="U2" s="9" t="inlineStr">
        <is>
          <t>Mois 20</t>
        </is>
      </c>
      <c r="V2" s="9" t="inlineStr">
        <is>
          <t>Mois 21</t>
        </is>
      </c>
      <c r="W2" s="9" t="inlineStr">
        <is>
          <t>Mois 22</t>
        </is>
      </c>
      <c r="X2" s="9" t="inlineStr">
        <is>
          <t>Mois 23</t>
        </is>
      </c>
      <c r="Y2" s="9" t="inlineStr">
        <is>
          <t>Mois 24</t>
        </is>
      </c>
    </row>
    <row r="3">
      <c r="A3" s="10" t="inlineStr">
        <is>
          <t>Visiteurs uniques</t>
        </is>
      </c>
      <c r="B3" s="11">
        <f>Hypothèses!$B$4</f>
        <v/>
      </c>
      <c r="C3" s="11">
        <f>ROUND(B3*(1+Hypothèses!$B$5),0)</f>
        <v/>
      </c>
      <c r="D3" s="11">
        <f>ROUND(C3*(1+Hypothèses!$B$5),0)</f>
        <v/>
      </c>
      <c r="E3" s="11">
        <f>ROUND(D3*(1+Hypothèses!$B$5),0)</f>
        <v/>
      </c>
      <c r="F3" s="11">
        <f>ROUND(E3*(1+Hypothèses!$B$5),0)</f>
        <v/>
      </c>
      <c r="G3" s="11">
        <f>ROUND(F3*(1+Hypothèses!$B$5),0)</f>
        <v/>
      </c>
      <c r="H3" s="11">
        <f>ROUND(G3*(1+Hypothèses!$B$5),0)</f>
        <v/>
      </c>
      <c r="I3" s="11">
        <f>ROUND(H3*(1+Hypothèses!$B$5),0)</f>
        <v/>
      </c>
      <c r="J3" s="11">
        <f>ROUND(I3*(1+Hypothèses!$B$5),0)</f>
        <v/>
      </c>
      <c r="K3" s="11">
        <f>ROUND(J3*(1+Hypothèses!$B$5),0)</f>
        <v/>
      </c>
      <c r="L3" s="11">
        <f>ROUND(K3*(1+Hypothèses!$B$5),0)</f>
        <v/>
      </c>
      <c r="M3" s="11">
        <f>ROUND(L3*(1+Hypothèses!$B$5),0)</f>
        <v/>
      </c>
      <c r="N3" s="11">
        <f>ROUND(M3*(1+Hypothèses!$B$5),0)</f>
        <v/>
      </c>
      <c r="O3" s="11">
        <f>ROUND(N3*(1+Hypothèses!$B$5),0)</f>
        <v/>
      </c>
      <c r="P3" s="11">
        <f>ROUND(O3*(1+Hypothèses!$B$5),0)</f>
        <v/>
      </c>
      <c r="Q3" s="11">
        <f>ROUND(P3*(1+Hypothèses!$B$5),0)</f>
        <v/>
      </c>
      <c r="R3" s="11">
        <f>ROUND(Q3*(1+Hypothèses!$B$5),0)</f>
        <v/>
      </c>
      <c r="S3" s="11">
        <f>ROUND(R3*(1+Hypothèses!$B$5),0)</f>
        <v/>
      </c>
      <c r="T3" s="11">
        <f>ROUND(S3*(1+Hypothèses!$B$5),0)</f>
        <v/>
      </c>
      <c r="U3" s="11">
        <f>ROUND(T3*(1+Hypothèses!$B$5),0)</f>
        <v/>
      </c>
      <c r="V3" s="11">
        <f>ROUND(U3*(1+Hypothèses!$B$5),0)</f>
        <v/>
      </c>
      <c r="W3" s="11">
        <f>ROUND(V3*(1+Hypothèses!$B$5),0)</f>
        <v/>
      </c>
      <c r="X3" s="11">
        <f>ROUND(W3*(1+Hypothèses!$B$5),0)</f>
        <v/>
      </c>
      <c r="Y3" s="11">
        <f>ROUND(X3*(1+Hypothèses!$B$5),0)</f>
        <v/>
      </c>
    </row>
    <row r="4">
      <c r="A4" s="10" t="inlineStr">
        <is>
          <t>Nouveaux clients</t>
        </is>
      </c>
      <c r="B4" s="11">
        <f>ROUND(B3*Hypothèses!$B$6,0)</f>
        <v/>
      </c>
      <c r="C4" s="11">
        <f>ROUND(C3*Hypothèses!$B$6,0)</f>
        <v/>
      </c>
      <c r="D4" s="11">
        <f>ROUND(D3*Hypothèses!$B$6,0)</f>
        <v/>
      </c>
      <c r="E4" s="11">
        <f>ROUND(E3*Hypothèses!$B$6,0)</f>
        <v/>
      </c>
      <c r="F4" s="11">
        <f>ROUND(F3*Hypothèses!$B$6,0)</f>
        <v/>
      </c>
      <c r="G4" s="11">
        <f>ROUND(G3*Hypothèses!$B$6,0)</f>
        <v/>
      </c>
      <c r="H4" s="11">
        <f>ROUND(H3*Hypothèses!$B$6,0)</f>
        <v/>
      </c>
      <c r="I4" s="11">
        <f>ROUND(I3*Hypothèses!$B$6,0)</f>
        <v/>
      </c>
      <c r="J4" s="11">
        <f>ROUND(J3*Hypothèses!$B$6,0)</f>
        <v/>
      </c>
      <c r="K4" s="11">
        <f>ROUND(K3*Hypothèses!$B$6,0)</f>
        <v/>
      </c>
      <c r="L4" s="11">
        <f>ROUND(L3*Hypothèses!$B$6,0)</f>
        <v/>
      </c>
      <c r="M4" s="11">
        <f>ROUND(M3*Hypothèses!$B$6,0)</f>
        <v/>
      </c>
      <c r="N4" s="11">
        <f>ROUND(N3*Hypothèses!$B$6,0)</f>
        <v/>
      </c>
      <c r="O4" s="11">
        <f>ROUND(O3*Hypothèses!$B$6,0)</f>
        <v/>
      </c>
      <c r="P4" s="11">
        <f>ROUND(P3*Hypothèses!$B$6,0)</f>
        <v/>
      </c>
      <c r="Q4" s="11">
        <f>ROUND(Q3*Hypothèses!$B$6,0)</f>
        <v/>
      </c>
      <c r="R4" s="11">
        <f>ROUND(R3*Hypothèses!$B$6,0)</f>
        <v/>
      </c>
      <c r="S4" s="11">
        <f>ROUND(S3*Hypothèses!$B$6,0)</f>
        <v/>
      </c>
      <c r="T4" s="11">
        <f>ROUND(T3*Hypothèses!$B$6,0)</f>
        <v/>
      </c>
      <c r="U4" s="11">
        <f>ROUND(U3*Hypothèses!$B$6,0)</f>
        <v/>
      </c>
      <c r="V4" s="11">
        <f>ROUND(V3*Hypothèses!$B$6,0)</f>
        <v/>
      </c>
      <c r="W4" s="11">
        <f>ROUND(W3*Hypothèses!$B$6,0)</f>
        <v/>
      </c>
      <c r="X4" s="11">
        <f>ROUND(X3*Hypothèses!$B$6,0)</f>
        <v/>
      </c>
      <c r="Y4" s="11">
        <f>ROUND(Y3*Hypothèses!$B$6,0)</f>
        <v/>
      </c>
    </row>
    <row r="5">
      <c r="A5" s="10" t="inlineStr">
        <is>
          <t>Clients perdus (churn)</t>
        </is>
      </c>
      <c r="B5" s="11" t="n">
        <v>0</v>
      </c>
      <c r="C5" s="11">
        <f>ROUND(B6*Hypothèses!$B$8,0)</f>
        <v/>
      </c>
      <c r="D5" s="11">
        <f>ROUND(C6*Hypothèses!$B$8,0)</f>
        <v/>
      </c>
      <c r="E5" s="11">
        <f>ROUND(D6*Hypothèses!$B$8,0)</f>
        <v/>
      </c>
      <c r="F5" s="11">
        <f>ROUND(E6*Hypothèses!$B$8,0)</f>
        <v/>
      </c>
      <c r="G5" s="11">
        <f>ROUND(F6*Hypothèses!$B$8,0)</f>
        <v/>
      </c>
      <c r="H5" s="11">
        <f>ROUND(G6*Hypothèses!$B$8,0)</f>
        <v/>
      </c>
      <c r="I5" s="11">
        <f>ROUND(H6*Hypothèses!$B$8,0)</f>
        <v/>
      </c>
      <c r="J5" s="11">
        <f>ROUND(I6*Hypothèses!$B$8,0)</f>
        <v/>
      </c>
      <c r="K5" s="11">
        <f>ROUND(J6*Hypothèses!$B$8,0)</f>
        <v/>
      </c>
      <c r="L5" s="11">
        <f>ROUND(K6*Hypothèses!$B$8,0)</f>
        <v/>
      </c>
      <c r="M5" s="11">
        <f>ROUND(L6*Hypothèses!$B$8,0)</f>
        <v/>
      </c>
      <c r="N5" s="11">
        <f>ROUND(M6*Hypothèses!$B$8,0)</f>
        <v/>
      </c>
      <c r="O5" s="11">
        <f>ROUND(N6*Hypothèses!$B$8,0)</f>
        <v/>
      </c>
      <c r="P5" s="11">
        <f>ROUND(O6*Hypothèses!$B$8,0)</f>
        <v/>
      </c>
      <c r="Q5" s="11">
        <f>ROUND(P6*Hypothèses!$B$8,0)</f>
        <v/>
      </c>
      <c r="R5" s="11">
        <f>ROUND(Q6*Hypothèses!$B$8,0)</f>
        <v/>
      </c>
      <c r="S5" s="11">
        <f>ROUND(R6*Hypothèses!$B$8,0)</f>
        <v/>
      </c>
      <c r="T5" s="11">
        <f>ROUND(S6*Hypothèses!$B$8,0)</f>
        <v/>
      </c>
      <c r="U5" s="11">
        <f>ROUND(T6*Hypothèses!$B$8,0)</f>
        <v/>
      </c>
      <c r="V5" s="11">
        <f>ROUND(U6*Hypothèses!$B$8,0)</f>
        <v/>
      </c>
      <c r="W5" s="11">
        <f>ROUND(V6*Hypothèses!$B$8,0)</f>
        <v/>
      </c>
      <c r="X5" s="11">
        <f>ROUND(W6*Hypothèses!$B$8,0)</f>
        <v/>
      </c>
      <c r="Y5" s="11">
        <f>ROUND(X6*Hypothèses!$B$8,0)</f>
        <v/>
      </c>
    </row>
    <row r="6">
      <c r="A6" s="10" t="inlineStr">
        <is>
          <t>Clients actifs (fin de mois)</t>
        </is>
      </c>
      <c r="B6" s="11">
        <f>B4-B5</f>
        <v/>
      </c>
      <c r="C6" s="11">
        <f>B6+C4-C5</f>
        <v/>
      </c>
      <c r="D6" s="11">
        <f>C6+D4-D5</f>
        <v/>
      </c>
      <c r="E6" s="11">
        <f>D6+E4-E5</f>
        <v/>
      </c>
      <c r="F6" s="11">
        <f>E6+F4-F5</f>
        <v/>
      </c>
      <c r="G6" s="11">
        <f>F6+G4-G5</f>
        <v/>
      </c>
      <c r="H6" s="11">
        <f>G6+H4-H5</f>
        <v/>
      </c>
      <c r="I6" s="11">
        <f>H6+I4-I5</f>
        <v/>
      </c>
      <c r="J6" s="11">
        <f>I6+J4-J5</f>
        <v/>
      </c>
      <c r="K6" s="11">
        <f>J6+K4-K5</f>
        <v/>
      </c>
      <c r="L6" s="11">
        <f>K6+L4-L5</f>
        <v/>
      </c>
      <c r="M6" s="11">
        <f>L6+M4-M5</f>
        <v/>
      </c>
      <c r="N6" s="11">
        <f>M6+N4-N5</f>
        <v/>
      </c>
      <c r="O6" s="11">
        <f>N6+O4-O5</f>
        <v/>
      </c>
      <c r="P6" s="11">
        <f>O6+P4-P5</f>
        <v/>
      </c>
      <c r="Q6" s="11">
        <f>P6+Q4-Q5</f>
        <v/>
      </c>
      <c r="R6" s="11">
        <f>Q6+R4-R5</f>
        <v/>
      </c>
      <c r="S6" s="11">
        <f>R6+S4-S5</f>
        <v/>
      </c>
      <c r="T6" s="11">
        <f>S6+T4-T5</f>
        <v/>
      </c>
      <c r="U6" s="11">
        <f>T6+U4-U5</f>
        <v/>
      </c>
      <c r="V6" s="11">
        <f>U6+V4-V5</f>
        <v/>
      </c>
      <c r="W6" s="11">
        <f>V6+W4-W5</f>
        <v/>
      </c>
      <c r="X6" s="11">
        <f>W6+X4-X5</f>
        <v/>
      </c>
      <c r="Y6" s="11">
        <f>X6+Y4-Y5</f>
        <v/>
      </c>
    </row>
    <row r="7">
      <c r="A7" s="10" t="inlineStr">
        <is>
          <t>MRR / chiffre d'affaires</t>
        </is>
      </c>
      <c r="B7" s="12">
        <f>B6*Hypothèses!$B$7</f>
        <v/>
      </c>
      <c r="C7" s="12">
        <f>C6*Hypothèses!$B$7</f>
        <v/>
      </c>
      <c r="D7" s="12">
        <f>D6*Hypothèses!$B$7</f>
        <v/>
      </c>
      <c r="E7" s="12">
        <f>E6*Hypothèses!$B$7</f>
        <v/>
      </c>
      <c r="F7" s="12">
        <f>F6*Hypothèses!$B$7</f>
        <v/>
      </c>
      <c r="G7" s="12">
        <f>G6*Hypothèses!$B$7</f>
        <v/>
      </c>
      <c r="H7" s="12">
        <f>H6*Hypothèses!$B$7</f>
        <v/>
      </c>
      <c r="I7" s="12">
        <f>I6*Hypothèses!$B$7</f>
        <v/>
      </c>
      <c r="J7" s="12">
        <f>J6*Hypothèses!$B$7</f>
        <v/>
      </c>
      <c r="K7" s="12">
        <f>K6*Hypothèses!$B$7</f>
        <v/>
      </c>
      <c r="L7" s="12">
        <f>L6*Hypothèses!$B$7</f>
        <v/>
      </c>
      <c r="M7" s="12">
        <f>M6*Hypothèses!$B$7</f>
        <v/>
      </c>
      <c r="N7" s="12">
        <f>N6*Hypothèses!$B$7</f>
        <v/>
      </c>
      <c r="O7" s="12">
        <f>O6*Hypothèses!$B$7</f>
        <v/>
      </c>
      <c r="P7" s="12">
        <f>P6*Hypothèses!$B$7</f>
        <v/>
      </c>
      <c r="Q7" s="12">
        <f>Q6*Hypothèses!$B$7</f>
        <v/>
      </c>
      <c r="R7" s="12">
        <f>R6*Hypothèses!$B$7</f>
        <v/>
      </c>
      <c r="S7" s="12">
        <f>S6*Hypothèses!$B$7</f>
        <v/>
      </c>
      <c r="T7" s="12">
        <f>T6*Hypothèses!$B$7</f>
        <v/>
      </c>
      <c r="U7" s="12">
        <f>U6*Hypothèses!$B$7</f>
        <v/>
      </c>
      <c r="V7" s="12">
        <f>V6*Hypothèses!$B$7</f>
        <v/>
      </c>
      <c r="W7" s="12">
        <f>W6*Hypothèses!$B$7</f>
        <v/>
      </c>
      <c r="X7" s="12">
        <f>X6*Hypothèses!$B$7</f>
        <v/>
      </c>
      <c r="Y7" s="12">
        <f>Y6*Hypothèses!$B$7</f>
        <v/>
      </c>
    </row>
  </sheetData>
  <mergeCells count="1">
    <mergeCell ref="A1:Y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9"/>
  <sheetViews>
    <sheetView workbookViewId="0">
      <selection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</cols>
  <sheetData>
    <row r="1" ht="24" customHeight="1">
      <c r="A1" s="8" t="inlineStr">
        <is>
          <t>CHARGES : générées automatiquement depuis l'onglet Hypothèses</t>
        </is>
      </c>
    </row>
    <row r="2">
      <c r="B2" s="9" t="inlineStr">
        <is>
          <t>Mois 1</t>
        </is>
      </c>
      <c r="C2" s="9" t="inlineStr">
        <is>
          <t>Mois 2</t>
        </is>
      </c>
      <c r="D2" s="9" t="inlineStr">
        <is>
          <t>Mois 3</t>
        </is>
      </c>
      <c r="E2" s="9" t="inlineStr">
        <is>
          <t>Mois 4</t>
        </is>
      </c>
      <c r="F2" s="9" t="inlineStr">
        <is>
          <t>Mois 5</t>
        </is>
      </c>
      <c r="G2" s="9" t="inlineStr">
        <is>
          <t>Mois 6</t>
        </is>
      </c>
      <c r="H2" s="9" t="inlineStr">
        <is>
          <t>Mois 7</t>
        </is>
      </c>
      <c r="I2" s="9" t="inlineStr">
        <is>
          <t>Mois 8</t>
        </is>
      </c>
      <c r="J2" s="9" t="inlineStr">
        <is>
          <t>Mois 9</t>
        </is>
      </c>
      <c r="K2" s="9" t="inlineStr">
        <is>
          <t>Mois 10</t>
        </is>
      </c>
      <c r="L2" s="9" t="inlineStr">
        <is>
          <t>Mois 11</t>
        </is>
      </c>
      <c r="M2" s="9" t="inlineStr">
        <is>
          <t>Mois 12</t>
        </is>
      </c>
      <c r="N2" s="9" t="inlineStr">
        <is>
          <t>Mois 13</t>
        </is>
      </c>
      <c r="O2" s="9" t="inlineStr">
        <is>
          <t>Mois 14</t>
        </is>
      </c>
      <c r="P2" s="9" t="inlineStr">
        <is>
          <t>Mois 15</t>
        </is>
      </c>
      <c r="Q2" s="9" t="inlineStr">
        <is>
          <t>Mois 16</t>
        </is>
      </c>
      <c r="R2" s="9" t="inlineStr">
        <is>
          <t>Mois 17</t>
        </is>
      </c>
      <c r="S2" s="9" t="inlineStr">
        <is>
          <t>Mois 18</t>
        </is>
      </c>
      <c r="T2" s="9" t="inlineStr">
        <is>
          <t>Mois 19</t>
        </is>
      </c>
      <c r="U2" s="9" t="inlineStr">
        <is>
          <t>Mois 20</t>
        </is>
      </c>
      <c r="V2" s="9" t="inlineStr">
        <is>
          <t>Mois 21</t>
        </is>
      </c>
      <c r="W2" s="9" t="inlineStr">
        <is>
          <t>Mois 22</t>
        </is>
      </c>
      <c r="X2" s="9" t="inlineStr">
        <is>
          <t>Mois 23</t>
        </is>
      </c>
      <c r="Y2" s="9" t="inlineStr">
        <is>
          <t>Mois 24</t>
        </is>
      </c>
    </row>
    <row r="3">
      <c r="A3" s="10" t="inlineStr">
        <is>
          <t>Rémunération fondateurs</t>
        </is>
      </c>
      <c r="B3" s="13">
        <f>Hypothèses!$B$10</f>
        <v/>
      </c>
      <c r="C3" s="13">
        <f>Hypothèses!$B$10</f>
        <v/>
      </c>
      <c r="D3" s="13">
        <f>Hypothèses!$B$10</f>
        <v/>
      </c>
      <c r="E3" s="13">
        <f>Hypothèses!$B$10</f>
        <v/>
      </c>
      <c r="F3" s="13">
        <f>Hypothèses!$B$10</f>
        <v/>
      </c>
      <c r="G3" s="13">
        <f>Hypothèses!$B$10</f>
        <v/>
      </c>
      <c r="H3" s="13">
        <f>Hypothèses!$B$10</f>
        <v/>
      </c>
      <c r="I3" s="13">
        <f>Hypothèses!$B$10</f>
        <v/>
      </c>
      <c r="J3" s="13">
        <f>Hypothèses!$B$10</f>
        <v/>
      </c>
      <c r="K3" s="13">
        <f>Hypothèses!$B$10</f>
        <v/>
      </c>
      <c r="L3" s="13">
        <f>Hypothèses!$B$10</f>
        <v/>
      </c>
      <c r="M3" s="13">
        <f>Hypothèses!$B$10</f>
        <v/>
      </c>
      <c r="N3" s="13">
        <f>Hypothèses!$B$10</f>
        <v/>
      </c>
      <c r="O3" s="13">
        <f>Hypothèses!$B$10</f>
        <v/>
      </c>
      <c r="P3" s="13">
        <f>Hypothèses!$B$10</f>
        <v/>
      </c>
      <c r="Q3" s="13">
        <f>Hypothèses!$B$10</f>
        <v/>
      </c>
      <c r="R3" s="13">
        <f>Hypothèses!$B$10</f>
        <v/>
      </c>
      <c r="S3" s="13">
        <f>Hypothèses!$B$10</f>
        <v/>
      </c>
      <c r="T3" s="13">
        <f>Hypothèses!$B$10</f>
        <v/>
      </c>
      <c r="U3" s="13">
        <f>Hypothèses!$B$10</f>
        <v/>
      </c>
      <c r="V3" s="13">
        <f>Hypothèses!$B$10</f>
        <v/>
      </c>
      <c r="W3" s="13">
        <f>Hypothèses!$B$10</f>
        <v/>
      </c>
      <c r="X3" s="13">
        <f>Hypothèses!$B$10</f>
        <v/>
      </c>
      <c r="Y3" s="13">
        <f>Hypothèses!$B$10</f>
        <v/>
      </c>
    </row>
    <row r="4">
      <c r="A4" s="10" t="inlineStr">
        <is>
          <t>Effectif salarié</t>
        </is>
      </c>
      <c r="B4" s="11">
        <f>Hypothèses!$B$11+INT((1-1)/Hypothèses!$B$12)</f>
        <v/>
      </c>
      <c r="C4" s="11">
        <f>Hypothèses!$B$11+INT((2-1)/Hypothèses!$B$12)</f>
        <v/>
      </c>
      <c r="D4" s="11">
        <f>Hypothèses!$B$11+INT((3-1)/Hypothèses!$B$12)</f>
        <v/>
      </c>
      <c r="E4" s="11">
        <f>Hypothèses!$B$11+INT((4-1)/Hypothèses!$B$12)</f>
        <v/>
      </c>
      <c r="F4" s="11">
        <f>Hypothèses!$B$11+INT((5-1)/Hypothèses!$B$12)</f>
        <v/>
      </c>
      <c r="G4" s="11">
        <f>Hypothèses!$B$11+INT((6-1)/Hypothèses!$B$12)</f>
        <v/>
      </c>
      <c r="H4" s="11">
        <f>Hypothèses!$B$11+INT((7-1)/Hypothèses!$B$12)</f>
        <v/>
      </c>
      <c r="I4" s="11">
        <f>Hypothèses!$B$11+INT((8-1)/Hypothèses!$B$12)</f>
        <v/>
      </c>
      <c r="J4" s="11">
        <f>Hypothèses!$B$11+INT((9-1)/Hypothèses!$B$12)</f>
        <v/>
      </c>
      <c r="K4" s="11">
        <f>Hypothèses!$B$11+INT((10-1)/Hypothèses!$B$12)</f>
        <v/>
      </c>
      <c r="L4" s="11">
        <f>Hypothèses!$B$11+INT((11-1)/Hypothèses!$B$12)</f>
        <v/>
      </c>
      <c r="M4" s="11">
        <f>Hypothèses!$B$11+INT((12-1)/Hypothèses!$B$12)</f>
        <v/>
      </c>
      <c r="N4" s="11">
        <f>Hypothèses!$B$11+INT((13-1)/Hypothèses!$B$12)</f>
        <v/>
      </c>
      <c r="O4" s="11">
        <f>Hypothèses!$B$11+INT((14-1)/Hypothèses!$B$12)</f>
        <v/>
      </c>
      <c r="P4" s="11">
        <f>Hypothèses!$B$11+INT((15-1)/Hypothèses!$B$12)</f>
        <v/>
      </c>
      <c r="Q4" s="11">
        <f>Hypothèses!$B$11+INT((16-1)/Hypothèses!$B$12)</f>
        <v/>
      </c>
      <c r="R4" s="11">
        <f>Hypothèses!$B$11+INT((17-1)/Hypothèses!$B$12)</f>
        <v/>
      </c>
      <c r="S4" s="11">
        <f>Hypothèses!$B$11+INT((18-1)/Hypothèses!$B$12)</f>
        <v/>
      </c>
      <c r="T4" s="11">
        <f>Hypothèses!$B$11+INT((19-1)/Hypothèses!$B$12)</f>
        <v/>
      </c>
      <c r="U4" s="11">
        <f>Hypothèses!$B$11+INT((20-1)/Hypothèses!$B$12)</f>
        <v/>
      </c>
      <c r="V4" s="11">
        <f>Hypothèses!$B$11+INT((21-1)/Hypothèses!$B$12)</f>
        <v/>
      </c>
      <c r="W4" s="11">
        <f>Hypothèses!$B$11+INT((22-1)/Hypothèses!$B$12)</f>
        <v/>
      </c>
      <c r="X4" s="11">
        <f>Hypothèses!$B$11+INT((23-1)/Hypothèses!$B$12)</f>
        <v/>
      </c>
      <c r="Y4" s="11">
        <f>Hypothèses!$B$11+INT((24-1)/Hypothèses!$B$12)</f>
        <v/>
      </c>
    </row>
    <row r="5">
      <c r="A5" s="10" t="inlineStr">
        <is>
          <t>Masse salariale</t>
        </is>
      </c>
      <c r="B5" s="13">
        <f>B4*Hypothèses!$B$13</f>
        <v/>
      </c>
      <c r="C5" s="13">
        <f>C4*Hypothèses!$B$13</f>
        <v/>
      </c>
      <c r="D5" s="13">
        <f>D4*Hypothèses!$B$13</f>
        <v/>
      </c>
      <c r="E5" s="13">
        <f>E4*Hypothèses!$B$13</f>
        <v/>
      </c>
      <c r="F5" s="13">
        <f>F4*Hypothèses!$B$13</f>
        <v/>
      </c>
      <c r="G5" s="13">
        <f>G4*Hypothèses!$B$13</f>
        <v/>
      </c>
      <c r="H5" s="13">
        <f>H4*Hypothèses!$B$13</f>
        <v/>
      </c>
      <c r="I5" s="13">
        <f>I4*Hypothèses!$B$13</f>
        <v/>
      </c>
      <c r="J5" s="13">
        <f>J4*Hypothèses!$B$13</f>
        <v/>
      </c>
      <c r="K5" s="13">
        <f>K4*Hypothèses!$B$13</f>
        <v/>
      </c>
      <c r="L5" s="13">
        <f>L4*Hypothèses!$B$13</f>
        <v/>
      </c>
      <c r="M5" s="13">
        <f>M4*Hypothèses!$B$13</f>
        <v/>
      </c>
      <c r="N5" s="13">
        <f>N4*Hypothèses!$B$13</f>
        <v/>
      </c>
      <c r="O5" s="13">
        <f>O4*Hypothèses!$B$13</f>
        <v/>
      </c>
      <c r="P5" s="13">
        <f>P4*Hypothèses!$B$13</f>
        <v/>
      </c>
      <c r="Q5" s="13">
        <f>Q4*Hypothèses!$B$13</f>
        <v/>
      </c>
      <c r="R5" s="13">
        <f>R4*Hypothèses!$B$13</f>
        <v/>
      </c>
      <c r="S5" s="13">
        <f>S4*Hypothèses!$B$13</f>
        <v/>
      </c>
      <c r="T5" s="13">
        <f>T4*Hypothèses!$B$13</f>
        <v/>
      </c>
      <c r="U5" s="13">
        <f>U4*Hypothèses!$B$13</f>
        <v/>
      </c>
      <c r="V5" s="13">
        <f>V4*Hypothèses!$B$13</f>
        <v/>
      </c>
      <c r="W5" s="13">
        <f>W4*Hypothèses!$B$13</f>
        <v/>
      </c>
      <c r="X5" s="13">
        <f>X4*Hypothèses!$B$13</f>
        <v/>
      </c>
      <c r="Y5" s="13">
        <f>Y4*Hypothèses!$B$13</f>
        <v/>
      </c>
    </row>
    <row r="6">
      <c r="A6" s="10" t="inlineStr">
        <is>
          <t>Marketing</t>
        </is>
      </c>
      <c r="B6" s="13">
        <f>Hypothèses!$B$14</f>
        <v/>
      </c>
      <c r="C6" s="13">
        <f>ROUND(B6*(1+Hypothèses!$B$15),0)</f>
        <v/>
      </c>
      <c r="D6" s="13">
        <f>ROUND(C6*(1+Hypothèses!$B$15),0)</f>
        <v/>
      </c>
      <c r="E6" s="13">
        <f>ROUND(D6*(1+Hypothèses!$B$15),0)</f>
        <v/>
      </c>
      <c r="F6" s="13">
        <f>ROUND(E6*(1+Hypothèses!$B$15),0)</f>
        <v/>
      </c>
      <c r="G6" s="13">
        <f>ROUND(F6*(1+Hypothèses!$B$15),0)</f>
        <v/>
      </c>
      <c r="H6" s="13">
        <f>ROUND(G6*(1+Hypothèses!$B$15),0)</f>
        <v/>
      </c>
      <c r="I6" s="13">
        <f>ROUND(H6*(1+Hypothèses!$B$15),0)</f>
        <v/>
      </c>
      <c r="J6" s="13">
        <f>ROUND(I6*(1+Hypothèses!$B$15),0)</f>
        <v/>
      </c>
      <c r="K6" s="13">
        <f>ROUND(J6*(1+Hypothèses!$B$15),0)</f>
        <v/>
      </c>
      <c r="L6" s="13">
        <f>ROUND(K6*(1+Hypothèses!$B$15),0)</f>
        <v/>
      </c>
      <c r="M6" s="13">
        <f>ROUND(L6*(1+Hypothèses!$B$15),0)</f>
        <v/>
      </c>
      <c r="N6" s="13">
        <f>ROUND(M6*(1+Hypothèses!$B$15),0)</f>
        <v/>
      </c>
      <c r="O6" s="13">
        <f>ROUND(N6*(1+Hypothèses!$B$15),0)</f>
        <v/>
      </c>
      <c r="P6" s="13">
        <f>ROUND(O6*(1+Hypothèses!$B$15),0)</f>
        <v/>
      </c>
      <c r="Q6" s="13">
        <f>ROUND(P6*(1+Hypothèses!$B$15),0)</f>
        <v/>
      </c>
      <c r="R6" s="13">
        <f>ROUND(Q6*(1+Hypothèses!$B$15),0)</f>
        <v/>
      </c>
      <c r="S6" s="13">
        <f>ROUND(R6*(1+Hypothèses!$B$15),0)</f>
        <v/>
      </c>
      <c r="T6" s="13">
        <f>ROUND(S6*(1+Hypothèses!$B$15),0)</f>
        <v/>
      </c>
      <c r="U6" s="13">
        <f>ROUND(T6*(1+Hypothèses!$B$15),0)</f>
        <v/>
      </c>
      <c r="V6" s="13">
        <f>ROUND(U6*(1+Hypothèses!$B$15),0)</f>
        <v/>
      </c>
      <c r="W6" s="13">
        <f>ROUND(V6*(1+Hypothèses!$B$15),0)</f>
        <v/>
      </c>
      <c r="X6" s="13">
        <f>ROUND(W6*(1+Hypothèses!$B$15),0)</f>
        <v/>
      </c>
      <c r="Y6" s="13">
        <f>ROUND(X6*(1+Hypothèses!$B$15),0)</f>
        <v/>
      </c>
    </row>
    <row r="7">
      <c r="A7" s="10" t="inlineStr">
        <is>
          <t>Hébergement &amp; outils</t>
        </is>
      </c>
      <c r="B7" s="13">
        <f>Hypothèses!$B$16</f>
        <v/>
      </c>
      <c r="C7" s="13">
        <f>Hypothèses!$B$16</f>
        <v/>
      </c>
      <c r="D7" s="13">
        <f>Hypothèses!$B$16</f>
        <v/>
      </c>
      <c r="E7" s="13">
        <f>Hypothèses!$B$16</f>
        <v/>
      </c>
      <c r="F7" s="13">
        <f>Hypothèses!$B$16</f>
        <v/>
      </c>
      <c r="G7" s="13">
        <f>Hypothèses!$B$16</f>
        <v/>
      </c>
      <c r="H7" s="13">
        <f>Hypothèses!$B$16</f>
        <v/>
      </c>
      <c r="I7" s="13">
        <f>Hypothèses!$B$16</f>
        <v/>
      </c>
      <c r="J7" s="13">
        <f>Hypothèses!$B$16</f>
        <v/>
      </c>
      <c r="K7" s="13">
        <f>Hypothèses!$B$16</f>
        <v/>
      </c>
      <c r="L7" s="13">
        <f>Hypothèses!$B$16</f>
        <v/>
      </c>
      <c r="M7" s="13">
        <f>Hypothèses!$B$16</f>
        <v/>
      </c>
      <c r="N7" s="13">
        <f>Hypothèses!$B$16</f>
        <v/>
      </c>
      <c r="O7" s="13">
        <f>Hypothèses!$B$16</f>
        <v/>
      </c>
      <c r="P7" s="13">
        <f>Hypothèses!$B$16</f>
        <v/>
      </c>
      <c r="Q7" s="13">
        <f>Hypothèses!$B$16</f>
        <v/>
      </c>
      <c r="R7" s="13">
        <f>Hypothèses!$B$16</f>
        <v/>
      </c>
      <c r="S7" s="13">
        <f>Hypothèses!$B$16</f>
        <v/>
      </c>
      <c r="T7" s="13">
        <f>Hypothèses!$B$16</f>
        <v/>
      </c>
      <c r="U7" s="13">
        <f>Hypothèses!$B$16</f>
        <v/>
      </c>
      <c r="V7" s="13">
        <f>Hypothèses!$B$16</f>
        <v/>
      </c>
      <c r="W7" s="13">
        <f>Hypothèses!$B$16</f>
        <v/>
      </c>
      <c r="X7" s="13">
        <f>Hypothèses!$B$16</f>
        <v/>
      </c>
      <c r="Y7" s="13">
        <f>Hypothèses!$B$16</f>
        <v/>
      </c>
    </row>
    <row r="8">
      <c r="A8" s="10" t="inlineStr">
        <is>
          <t>Loyer &amp; frais fixes</t>
        </is>
      </c>
      <c r="B8" s="13">
        <f>Hypothèses!$B$17</f>
        <v/>
      </c>
      <c r="C8" s="13">
        <f>Hypothèses!$B$17</f>
        <v/>
      </c>
      <c r="D8" s="13">
        <f>Hypothèses!$B$17</f>
        <v/>
      </c>
      <c r="E8" s="13">
        <f>Hypothèses!$B$17</f>
        <v/>
      </c>
      <c r="F8" s="13">
        <f>Hypothèses!$B$17</f>
        <v/>
      </c>
      <c r="G8" s="13">
        <f>Hypothèses!$B$17</f>
        <v/>
      </c>
      <c r="H8" s="13">
        <f>Hypothèses!$B$17</f>
        <v/>
      </c>
      <c r="I8" s="13">
        <f>Hypothèses!$B$17</f>
        <v/>
      </c>
      <c r="J8" s="13">
        <f>Hypothèses!$B$17</f>
        <v/>
      </c>
      <c r="K8" s="13">
        <f>Hypothèses!$B$17</f>
        <v/>
      </c>
      <c r="L8" s="13">
        <f>Hypothèses!$B$17</f>
        <v/>
      </c>
      <c r="M8" s="13">
        <f>Hypothèses!$B$17</f>
        <v/>
      </c>
      <c r="N8" s="13">
        <f>Hypothèses!$B$17</f>
        <v/>
      </c>
      <c r="O8" s="13">
        <f>Hypothèses!$B$17</f>
        <v/>
      </c>
      <c r="P8" s="13">
        <f>Hypothèses!$B$17</f>
        <v/>
      </c>
      <c r="Q8" s="13">
        <f>Hypothèses!$B$17</f>
        <v/>
      </c>
      <c r="R8" s="13">
        <f>Hypothèses!$B$17</f>
        <v/>
      </c>
      <c r="S8" s="13">
        <f>Hypothèses!$B$17</f>
        <v/>
      </c>
      <c r="T8" s="13">
        <f>Hypothèses!$B$17</f>
        <v/>
      </c>
      <c r="U8" s="13">
        <f>Hypothèses!$B$17</f>
        <v/>
      </c>
      <c r="V8" s="13">
        <f>Hypothèses!$B$17</f>
        <v/>
      </c>
      <c r="W8" s="13">
        <f>Hypothèses!$B$17</f>
        <v/>
      </c>
      <c r="X8" s="13">
        <f>Hypothèses!$B$17</f>
        <v/>
      </c>
      <c r="Y8" s="13">
        <f>Hypothèses!$B$17</f>
        <v/>
      </c>
    </row>
    <row r="9">
      <c r="A9" s="10" t="inlineStr">
        <is>
          <t>TOTAL CHARGES</t>
        </is>
      </c>
      <c r="B9" s="12">
        <f>B3+B5+B6+B7+B8</f>
        <v/>
      </c>
      <c r="C9" s="12">
        <f>C3+C5+C6+C7+C8</f>
        <v/>
      </c>
      <c r="D9" s="12">
        <f>D3+D5+D6+D7+D8</f>
        <v/>
      </c>
      <c r="E9" s="12">
        <f>E3+E5+E6+E7+E8</f>
        <v/>
      </c>
      <c r="F9" s="12">
        <f>F3+F5+F6+F7+F8</f>
        <v/>
      </c>
      <c r="G9" s="12">
        <f>G3+G5+G6+G7+G8</f>
        <v/>
      </c>
      <c r="H9" s="12">
        <f>H3+H5+H6+H7+H8</f>
        <v/>
      </c>
      <c r="I9" s="12">
        <f>I3+I5+I6+I7+I8</f>
        <v/>
      </c>
      <c r="J9" s="12">
        <f>J3+J5+J6+J7+J8</f>
        <v/>
      </c>
      <c r="K9" s="12">
        <f>K3+K5+K6+K7+K8</f>
        <v/>
      </c>
      <c r="L9" s="12">
        <f>L3+L5+L6+L7+L8</f>
        <v/>
      </c>
      <c r="M9" s="12">
        <f>M3+M5+M6+M7+M8</f>
        <v/>
      </c>
      <c r="N9" s="12">
        <f>N3+N5+N6+N7+N8</f>
        <v/>
      </c>
      <c r="O9" s="12">
        <f>O3+O5+O6+O7+O8</f>
        <v/>
      </c>
      <c r="P9" s="12">
        <f>P3+P5+P6+P7+P8</f>
        <v/>
      </c>
      <c r="Q9" s="12">
        <f>Q3+Q5+Q6+Q7+Q8</f>
        <v/>
      </c>
      <c r="R9" s="12">
        <f>R3+R5+R6+R7+R8</f>
        <v/>
      </c>
      <c r="S9" s="12">
        <f>S3+S5+S6+S7+S8</f>
        <v/>
      </c>
      <c r="T9" s="12">
        <f>T3+T5+T6+T7+T8</f>
        <v/>
      </c>
      <c r="U9" s="12">
        <f>U3+U5+U6+U7+U8</f>
        <v/>
      </c>
      <c r="V9" s="12">
        <f>V3+V5+V6+V7+V8</f>
        <v/>
      </c>
      <c r="W9" s="12">
        <f>W3+W5+W6+W7+W8</f>
        <v/>
      </c>
      <c r="X9" s="12">
        <f>X3+X5+X6+X7+X8</f>
        <v/>
      </c>
      <c r="Y9" s="12">
        <f>Y3+Y5+Y6+Y7+Y8</f>
        <v/>
      </c>
    </row>
  </sheetData>
  <mergeCells count="1">
    <mergeCell ref="A1:Y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</cols>
  <sheetData>
    <row r="1" ht="24" customHeight="1">
      <c r="A1" s="8" t="inlineStr">
        <is>
          <t>SYNTHÈSE : résultat, trésorerie et point mort</t>
        </is>
      </c>
    </row>
    <row r="2">
      <c r="B2" s="9" t="inlineStr">
        <is>
          <t>Mois 1</t>
        </is>
      </c>
      <c r="C2" s="9" t="inlineStr">
        <is>
          <t>Mois 2</t>
        </is>
      </c>
      <c r="D2" s="9" t="inlineStr">
        <is>
          <t>Mois 3</t>
        </is>
      </c>
      <c r="E2" s="9" t="inlineStr">
        <is>
          <t>Mois 4</t>
        </is>
      </c>
      <c r="F2" s="9" t="inlineStr">
        <is>
          <t>Mois 5</t>
        </is>
      </c>
      <c r="G2" s="9" t="inlineStr">
        <is>
          <t>Mois 6</t>
        </is>
      </c>
      <c r="H2" s="9" t="inlineStr">
        <is>
          <t>Mois 7</t>
        </is>
      </c>
      <c r="I2" s="9" t="inlineStr">
        <is>
          <t>Mois 8</t>
        </is>
      </c>
      <c r="J2" s="9" t="inlineStr">
        <is>
          <t>Mois 9</t>
        </is>
      </c>
      <c r="K2" s="9" t="inlineStr">
        <is>
          <t>Mois 10</t>
        </is>
      </c>
      <c r="L2" s="9" t="inlineStr">
        <is>
          <t>Mois 11</t>
        </is>
      </c>
      <c r="M2" s="9" t="inlineStr">
        <is>
          <t>Mois 12</t>
        </is>
      </c>
      <c r="N2" s="9" t="inlineStr">
        <is>
          <t>Mois 13</t>
        </is>
      </c>
      <c r="O2" s="9" t="inlineStr">
        <is>
          <t>Mois 14</t>
        </is>
      </c>
      <c r="P2" s="9" t="inlineStr">
        <is>
          <t>Mois 15</t>
        </is>
      </c>
      <c r="Q2" s="9" t="inlineStr">
        <is>
          <t>Mois 16</t>
        </is>
      </c>
      <c r="R2" s="9" t="inlineStr">
        <is>
          <t>Mois 17</t>
        </is>
      </c>
      <c r="S2" s="9" t="inlineStr">
        <is>
          <t>Mois 18</t>
        </is>
      </c>
      <c r="T2" s="9" t="inlineStr">
        <is>
          <t>Mois 19</t>
        </is>
      </c>
      <c r="U2" s="9" t="inlineStr">
        <is>
          <t>Mois 20</t>
        </is>
      </c>
      <c r="V2" s="9" t="inlineStr">
        <is>
          <t>Mois 21</t>
        </is>
      </c>
      <c r="W2" s="9" t="inlineStr">
        <is>
          <t>Mois 22</t>
        </is>
      </c>
      <c r="X2" s="9" t="inlineStr">
        <is>
          <t>Mois 23</t>
        </is>
      </c>
      <c r="Y2" s="9" t="inlineStr">
        <is>
          <t>Mois 24</t>
        </is>
      </c>
    </row>
    <row r="3">
      <c r="A3" s="10" t="inlineStr">
        <is>
          <t>Revenus</t>
        </is>
      </c>
      <c r="B3" s="13">
        <f>Revenus!B7</f>
        <v/>
      </c>
      <c r="C3" s="13">
        <f>Revenus!C7</f>
        <v/>
      </c>
      <c r="D3" s="13">
        <f>Revenus!D7</f>
        <v/>
      </c>
      <c r="E3" s="13">
        <f>Revenus!E7</f>
        <v/>
      </c>
      <c r="F3" s="13">
        <f>Revenus!F7</f>
        <v/>
      </c>
      <c r="G3" s="13">
        <f>Revenus!G7</f>
        <v/>
      </c>
      <c r="H3" s="13">
        <f>Revenus!H7</f>
        <v/>
      </c>
      <c r="I3" s="13">
        <f>Revenus!I7</f>
        <v/>
      </c>
      <c r="J3" s="13">
        <f>Revenus!J7</f>
        <v/>
      </c>
      <c r="K3" s="13">
        <f>Revenus!K7</f>
        <v/>
      </c>
      <c r="L3" s="13">
        <f>Revenus!L7</f>
        <v/>
      </c>
      <c r="M3" s="13">
        <f>Revenus!M7</f>
        <v/>
      </c>
      <c r="N3" s="13">
        <f>Revenus!N7</f>
        <v/>
      </c>
      <c r="O3" s="13">
        <f>Revenus!O7</f>
        <v/>
      </c>
      <c r="P3" s="13">
        <f>Revenus!P7</f>
        <v/>
      </c>
      <c r="Q3" s="13">
        <f>Revenus!Q7</f>
        <v/>
      </c>
      <c r="R3" s="13">
        <f>Revenus!R7</f>
        <v/>
      </c>
      <c r="S3" s="13">
        <f>Revenus!S7</f>
        <v/>
      </c>
      <c r="T3" s="13">
        <f>Revenus!T7</f>
        <v/>
      </c>
      <c r="U3" s="13">
        <f>Revenus!U7</f>
        <v/>
      </c>
      <c r="V3" s="13">
        <f>Revenus!V7</f>
        <v/>
      </c>
      <c r="W3" s="13">
        <f>Revenus!W7</f>
        <v/>
      </c>
      <c r="X3" s="13">
        <f>Revenus!X7</f>
        <v/>
      </c>
      <c r="Y3" s="13">
        <f>Revenus!Y7</f>
        <v/>
      </c>
    </row>
    <row r="4">
      <c r="A4" s="10" t="inlineStr">
        <is>
          <t>Charges</t>
        </is>
      </c>
      <c r="B4" s="13">
        <f>Charges!B9</f>
        <v/>
      </c>
      <c r="C4" s="13">
        <f>Charges!C9</f>
        <v/>
      </c>
      <c r="D4" s="13">
        <f>Charges!D9</f>
        <v/>
      </c>
      <c r="E4" s="13">
        <f>Charges!E9</f>
        <v/>
      </c>
      <c r="F4" s="13">
        <f>Charges!F9</f>
        <v/>
      </c>
      <c r="G4" s="13">
        <f>Charges!G9</f>
        <v/>
      </c>
      <c r="H4" s="13">
        <f>Charges!H9</f>
        <v/>
      </c>
      <c r="I4" s="13">
        <f>Charges!I9</f>
        <v/>
      </c>
      <c r="J4" s="13">
        <f>Charges!J9</f>
        <v/>
      </c>
      <c r="K4" s="13">
        <f>Charges!K9</f>
        <v/>
      </c>
      <c r="L4" s="13">
        <f>Charges!L9</f>
        <v/>
      </c>
      <c r="M4" s="13">
        <f>Charges!M9</f>
        <v/>
      </c>
      <c r="N4" s="13">
        <f>Charges!N9</f>
        <v/>
      </c>
      <c r="O4" s="13">
        <f>Charges!O9</f>
        <v/>
      </c>
      <c r="P4" s="13">
        <f>Charges!P9</f>
        <v/>
      </c>
      <c r="Q4" s="13">
        <f>Charges!Q9</f>
        <v/>
      </c>
      <c r="R4" s="13">
        <f>Charges!R9</f>
        <v/>
      </c>
      <c r="S4" s="13">
        <f>Charges!S9</f>
        <v/>
      </c>
      <c r="T4" s="13">
        <f>Charges!T9</f>
        <v/>
      </c>
      <c r="U4" s="13">
        <f>Charges!U9</f>
        <v/>
      </c>
      <c r="V4" s="13">
        <f>Charges!V9</f>
        <v/>
      </c>
      <c r="W4" s="13">
        <f>Charges!W9</f>
        <v/>
      </c>
      <c r="X4" s="13">
        <f>Charges!X9</f>
        <v/>
      </c>
      <c r="Y4" s="13">
        <f>Charges!Y9</f>
        <v/>
      </c>
    </row>
    <row r="5">
      <c r="A5" s="10" t="inlineStr">
        <is>
          <t>Résultat mensuel</t>
        </is>
      </c>
      <c r="B5" s="13">
        <f>B3-B4</f>
        <v/>
      </c>
      <c r="C5" s="13">
        <f>C3-C4</f>
        <v/>
      </c>
      <c r="D5" s="13">
        <f>D3-D4</f>
        <v/>
      </c>
      <c r="E5" s="13">
        <f>E3-E4</f>
        <v/>
      </c>
      <c r="F5" s="13">
        <f>F3-F4</f>
        <v/>
      </c>
      <c r="G5" s="13">
        <f>G3-G4</f>
        <v/>
      </c>
      <c r="H5" s="13">
        <f>H3-H4</f>
        <v/>
      </c>
      <c r="I5" s="13">
        <f>I3-I4</f>
        <v/>
      </c>
      <c r="J5" s="13">
        <f>J3-J4</f>
        <v/>
      </c>
      <c r="K5" s="13">
        <f>K3-K4</f>
        <v/>
      </c>
      <c r="L5" s="13">
        <f>L3-L4</f>
        <v/>
      </c>
      <c r="M5" s="13">
        <f>M3-M4</f>
        <v/>
      </c>
      <c r="N5" s="13">
        <f>N3-N4</f>
        <v/>
      </c>
      <c r="O5" s="13">
        <f>O3-O4</f>
        <v/>
      </c>
      <c r="P5" s="13">
        <f>P3-P4</f>
        <v/>
      </c>
      <c r="Q5" s="13">
        <f>Q3-Q4</f>
        <v/>
      </c>
      <c r="R5" s="13">
        <f>R3-R4</f>
        <v/>
      </c>
      <c r="S5" s="13">
        <f>S3-S4</f>
        <v/>
      </c>
      <c r="T5" s="13">
        <f>T3-T4</f>
        <v/>
      </c>
      <c r="U5" s="13">
        <f>U3-U4</f>
        <v/>
      </c>
      <c r="V5" s="13">
        <f>V3-V4</f>
        <v/>
      </c>
      <c r="W5" s="13">
        <f>W3-W4</f>
        <v/>
      </c>
      <c r="X5" s="13">
        <f>X3-X4</f>
        <v/>
      </c>
      <c r="Y5" s="13">
        <f>Y3-Y4</f>
        <v/>
      </c>
    </row>
    <row r="6">
      <c r="A6" s="10" t="inlineStr">
        <is>
          <t>Trésorerie fin de mois</t>
        </is>
      </c>
      <c r="B6" s="12">
        <f>Hypothèses!$B$19+B5</f>
        <v/>
      </c>
      <c r="C6" s="12">
        <f>B6+C5</f>
        <v/>
      </c>
      <c r="D6" s="12">
        <f>C6+D5</f>
        <v/>
      </c>
      <c r="E6" s="12">
        <f>D6+E5</f>
        <v/>
      </c>
      <c r="F6" s="12">
        <f>E6+F5</f>
        <v/>
      </c>
      <c r="G6" s="12">
        <f>F6+G5</f>
        <v/>
      </c>
      <c r="H6" s="12">
        <f>G6+H5</f>
        <v/>
      </c>
      <c r="I6" s="12">
        <f>H6+I5</f>
        <v/>
      </c>
      <c r="J6" s="12">
        <f>I6+J5</f>
        <v/>
      </c>
      <c r="K6" s="12">
        <f>J6+K5</f>
        <v/>
      </c>
      <c r="L6" s="12">
        <f>K6+L5</f>
        <v/>
      </c>
      <c r="M6" s="12">
        <f>L6+M5</f>
        <v/>
      </c>
      <c r="N6" s="12">
        <f>M6+N5</f>
        <v/>
      </c>
      <c r="O6" s="12">
        <f>N6+O5</f>
        <v/>
      </c>
      <c r="P6" s="12">
        <f>O6+P5</f>
        <v/>
      </c>
      <c r="Q6" s="12">
        <f>P6+Q5</f>
        <v/>
      </c>
      <c r="R6" s="12">
        <f>Q6+R5</f>
        <v/>
      </c>
      <c r="S6" s="12">
        <f>R6+S5</f>
        <v/>
      </c>
      <c r="T6" s="12">
        <f>S6+T5</f>
        <v/>
      </c>
      <c r="U6" s="12">
        <f>T6+U5</f>
        <v/>
      </c>
      <c r="V6" s="12">
        <f>U6+V5</f>
        <v/>
      </c>
      <c r="W6" s="12">
        <f>V6+W5</f>
        <v/>
      </c>
      <c r="X6" s="12">
        <f>W6+X5</f>
        <v/>
      </c>
      <c r="Y6" s="12">
        <f>X6+Y5</f>
        <v/>
      </c>
    </row>
    <row r="8">
      <c r="A8" s="7" t="inlineStr">
        <is>
          <t>Lecture : le point mort est le premier mois où le résultat mensuel devient positif ; le runway, le nombre de mois avant que la trésorerie ne passe sous zéro. Trésorerie négative avant le point mort = lever, réduire les charges ou revoir les hypothèses.</t>
        </is>
      </c>
    </row>
  </sheetData>
  <mergeCells count="2">
    <mergeCell ref="A8:M8"/>
    <mergeCell ref="A1:Y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2026-07-17T15:36:52Z</dcterms:created>
  <dcterms:modified xmlns:dcterms="http://purl.org/dc/terms/" xmlns:xsi="http://www.w3.org/2001/XMLSchema-instance" xsi:type="dcterms:W3CDTF">2026-07-17T15:36:52Z</dcterms:modified>
</cp:coreProperties>
</file>