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32" windowWidth="15120" windowHeight="7716" tabRatio="466" firstSheet="1" activeTab="1"/>
  </bookViews>
  <sheets>
    <sheet name="Feuil1" sheetId="1" state="hidden" r:id="rId1"/>
    <sheet name="La Fabrique du Net" sheetId="2" r:id="rId2"/>
    <sheet name="  " sheetId="12" r:id="rId3"/>
  </sheets>
  <calcPr calcId="145621"/>
</workbook>
</file>

<file path=xl/calcChain.xml><?xml version="1.0" encoding="utf-8"?>
<calcChain xmlns="http://schemas.openxmlformats.org/spreadsheetml/2006/main">
  <c r="AA38" i="2" l="1"/>
  <c r="H21" i="2" l="1"/>
  <c r="H19" i="2"/>
  <c r="H15" i="2"/>
  <c r="H13" i="2"/>
  <c r="H14" i="2" s="1"/>
  <c r="H9" i="2"/>
  <c r="H7" i="2"/>
  <c r="AH21" i="2"/>
  <c r="AH19" i="2"/>
  <c r="AH15" i="2"/>
  <c r="AH13" i="2"/>
  <c r="AH9" i="2"/>
  <c r="AH7" i="2"/>
  <c r="U21" i="2"/>
  <c r="U19" i="2"/>
  <c r="U15" i="2"/>
  <c r="U13" i="2"/>
  <c r="U9" i="2"/>
  <c r="U7" i="2"/>
  <c r="AG79" i="2"/>
  <c r="AF79" i="2"/>
  <c r="AE79" i="2"/>
  <c r="AD79" i="2"/>
  <c r="AD99" i="2" s="1"/>
  <c r="AC79" i="2"/>
  <c r="AB79" i="2"/>
  <c r="AA79" i="2"/>
  <c r="Z79" i="2"/>
  <c r="Z99" i="2" s="1"/>
  <c r="Y79" i="2"/>
  <c r="X79" i="2"/>
  <c r="W79" i="2"/>
  <c r="V79" i="2"/>
  <c r="V99" i="2" s="1"/>
  <c r="T79" i="2"/>
  <c r="T99" i="2" s="1"/>
  <c r="S79" i="2"/>
  <c r="R79" i="2"/>
  <c r="R99" i="2" s="1"/>
  <c r="Q79" i="2"/>
  <c r="P79" i="2"/>
  <c r="P99" i="2" s="1"/>
  <c r="O79" i="2"/>
  <c r="N79" i="2"/>
  <c r="N99" i="2" s="1"/>
  <c r="M79" i="2"/>
  <c r="L79" i="2"/>
  <c r="L99" i="2" s="1"/>
  <c r="K79" i="2"/>
  <c r="J79" i="2"/>
  <c r="J99" i="2" s="1"/>
  <c r="I79" i="2"/>
  <c r="G79" i="2"/>
  <c r="F79" i="2"/>
  <c r="F99" i="2" s="1"/>
  <c r="E79" i="2"/>
  <c r="D79" i="2"/>
  <c r="D99" i="2" s="1"/>
  <c r="C79" i="2"/>
  <c r="B79" i="2"/>
  <c r="B99" i="2" s="1"/>
  <c r="AH78" i="2"/>
  <c r="AH79" i="2" s="1"/>
  <c r="AH99" i="2" s="1"/>
  <c r="U78" i="2"/>
  <c r="U79" i="2" s="1"/>
  <c r="H78" i="2"/>
  <c r="H79" i="2" s="1"/>
  <c r="H99" i="2" s="1"/>
  <c r="AG72" i="2"/>
  <c r="AG98" i="2" s="1"/>
  <c r="AF72" i="2"/>
  <c r="AF98" i="2" s="1"/>
  <c r="AE72" i="2"/>
  <c r="AE98" i="2" s="1"/>
  <c r="AD72" i="2"/>
  <c r="AD98" i="2" s="1"/>
  <c r="AC72" i="2"/>
  <c r="AC98" i="2" s="1"/>
  <c r="AB72" i="2"/>
  <c r="AB98" i="2" s="1"/>
  <c r="AA72" i="2"/>
  <c r="AA98" i="2" s="1"/>
  <c r="Z72" i="2"/>
  <c r="Z98" i="2" s="1"/>
  <c r="Y72" i="2"/>
  <c r="Y98" i="2" s="1"/>
  <c r="X72" i="2"/>
  <c r="X98" i="2" s="1"/>
  <c r="W72" i="2"/>
  <c r="W98" i="2" s="1"/>
  <c r="V72" i="2"/>
  <c r="V98" i="2" s="1"/>
  <c r="T72" i="2"/>
  <c r="T98" i="2" s="1"/>
  <c r="S72" i="2"/>
  <c r="S98" i="2" s="1"/>
  <c r="R72" i="2"/>
  <c r="R98" i="2" s="1"/>
  <c r="Q72" i="2"/>
  <c r="Q98" i="2" s="1"/>
  <c r="P72" i="2"/>
  <c r="P98" i="2" s="1"/>
  <c r="O72" i="2"/>
  <c r="O98" i="2" s="1"/>
  <c r="N72" i="2"/>
  <c r="N98" i="2" s="1"/>
  <c r="M72" i="2"/>
  <c r="M98" i="2" s="1"/>
  <c r="L72" i="2"/>
  <c r="L98" i="2" s="1"/>
  <c r="K72" i="2"/>
  <c r="K98" i="2" s="1"/>
  <c r="J72" i="2"/>
  <c r="J98" i="2" s="1"/>
  <c r="I72" i="2"/>
  <c r="I98" i="2" s="1"/>
  <c r="G72" i="2"/>
  <c r="G98" i="2" s="1"/>
  <c r="F72" i="2"/>
  <c r="F98" i="2" s="1"/>
  <c r="E72" i="2"/>
  <c r="E98" i="2" s="1"/>
  <c r="D72" i="2"/>
  <c r="D98" i="2" s="1"/>
  <c r="C72" i="2"/>
  <c r="C98" i="2" s="1"/>
  <c r="B72" i="2"/>
  <c r="B98" i="2" s="1"/>
  <c r="AH71" i="2"/>
  <c r="U71" i="2"/>
  <c r="H71" i="2"/>
  <c r="AH70" i="2"/>
  <c r="U70" i="2"/>
  <c r="H70" i="2"/>
  <c r="AH62" i="2"/>
  <c r="U62" i="2"/>
  <c r="H62" i="2"/>
  <c r="AH60" i="2"/>
  <c r="U60" i="2"/>
  <c r="H60" i="2"/>
  <c r="AH59" i="2"/>
  <c r="U59" i="2"/>
  <c r="H59" i="2"/>
  <c r="AH52" i="2"/>
  <c r="U52" i="2"/>
  <c r="H52" i="2"/>
  <c r="AH50" i="2"/>
  <c r="U50" i="2"/>
  <c r="H50" i="2"/>
  <c r="AH44" i="2"/>
  <c r="U44" i="2"/>
  <c r="H44" i="2"/>
  <c r="AH42" i="2"/>
  <c r="U42" i="2"/>
  <c r="H42" i="2"/>
  <c r="A87" i="2"/>
  <c r="A86" i="2"/>
  <c r="A85" i="2"/>
  <c r="H72" i="2" l="1"/>
  <c r="H98" i="2" s="1"/>
  <c r="D97" i="2"/>
  <c r="V97" i="2"/>
  <c r="Z97" i="2"/>
  <c r="AD97" i="2"/>
  <c r="AH72" i="2"/>
  <c r="AH98" i="2" s="1"/>
  <c r="B97" i="2"/>
  <c r="F97" i="2"/>
  <c r="J97" i="2"/>
  <c r="N97" i="2"/>
  <c r="R97" i="2"/>
  <c r="L97" i="2"/>
  <c r="P97" i="2"/>
  <c r="T97" i="2"/>
  <c r="U72" i="2"/>
  <c r="U98" i="2" s="1"/>
  <c r="U99" i="2"/>
  <c r="E99" i="2"/>
  <c r="I99" i="2"/>
  <c r="M99" i="2"/>
  <c r="Q99" i="2"/>
  <c r="Q97" i="2" s="1"/>
  <c r="Y99" i="2"/>
  <c r="AC99" i="2"/>
  <c r="AC97" i="2" s="1"/>
  <c r="AG99" i="2"/>
  <c r="C99" i="2"/>
  <c r="C97" i="2" s="1"/>
  <c r="G99" i="2"/>
  <c r="K99" i="2"/>
  <c r="O99" i="2"/>
  <c r="S99" i="2"/>
  <c r="W99" i="2"/>
  <c r="AA99" i="2"/>
  <c r="AE99" i="2"/>
  <c r="X99" i="2"/>
  <c r="AB99" i="2"/>
  <c r="AF99" i="2"/>
  <c r="X97" i="2" l="1"/>
  <c r="W97" i="2"/>
  <c r="G97" i="2"/>
  <c r="AG97" i="2"/>
  <c r="M97" i="2"/>
  <c r="AH97" i="2"/>
  <c r="S97" i="2"/>
  <c r="I97" i="2"/>
  <c r="AF97" i="2"/>
  <c r="AE97" i="2"/>
  <c r="O97" i="2"/>
  <c r="Y97" i="2"/>
  <c r="E97" i="2"/>
  <c r="H97" i="2"/>
  <c r="AB97" i="2"/>
  <c r="AA97" i="2"/>
  <c r="K97" i="2"/>
  <c r="U97" i="2"/>
  <c r="AD20" i="2" l="1"/>
  <c r="AD22" i="2" s="1"/>
  <c r="AD87" i="2" s="1"/>
  <c r="AC20" i="2"/>
  <c r="AC22" i="2" s="1"/>
  <c r="AC87" i="2" s="1"/>
  <c r="AB20" i="2"/>
  <c r="AB22" i="2" s="1"/>
  <c r="AB87" i="2" s="1"/>
  <c r="AA20" i="2"/>
  <c r="AA22" i="2" s="1"/>
  <c r="AA87" i="2" s="1"/>
  <c r="Z20" i="2"/>
  <c r="Z22" i="2" s="1"/>
  <c r="Z87" i="2" s="1"/>
  <c r="Y20" i="2"/>
  <c r="Y22" i="2" s="1"/>
  <c r="Y87" i="2" s="1"/>
  <c r="X20" i="2"/>
  <c r="X22" i="2" s="1"/>
  <c r="X87" i="2" s="1"/>
  <c r="W20" i="2"/>
  <c r="W22" i="2" s="1"/>
  <c r="W87" i="2" s="1"/>
  <c r="V20" i="2"/>
  <c r="T20" i="2"/>
  <c r="T22" i="2" s="1"/>
  <c r="T87" i="2" s="1"/>
  <c r="S20" i="2"/>
  <c r="S22" i="2" s="1"/>
  <c r="S87" i="2" s="1"/>
  <c r="R20" i="2"/>
  <c r="R22" i="2" s="1"/>
  <c r="R87" i="2" s="1"/>
  <c r="Q20" i="2"/>
  <c r="Q22" i="2" s="1"/>
  <c r="Q87" i="2" s="1"/>
  <c r="P20" i="2"/>
  <c r="P22" i="2" s="1"/>
  <c r="P87" i="2" s="1"/>
  <c r="O20" i="2"/>
  <c r="O22" i="2" s="1"/>
  <c r="O87" i="2" s="1"/>
  <c r="N20" i="2"/>
  <c r="N22" i="2" s="1"/>
  <c r="N87" i="2" s="1"/>
  <c r="M20" i="2"/>
  <c r="M22" i="2" s="1"/>
  <c r="M87" i="2" s="1"/>
  <c r="L20" i="2"/>
  <c r="L22" i="2" s="1"/>
  <c r="L87" i="2" s="1"/>
  <c r="K20" i="2"/>
  <c r="K22" i="2" s="1"/>
  <c r="K87" i="2" s="1"/>
  <c r="J20" i="2"/>
  <c r="J22" i="2" s="1"/>
  <c r="J87" i="2" s="1"/>
  <c r="I20" i="2"/>
  <c r="G20" i="2"/>
  <c r="G22" i="2" s="1"/>
  <c r="G87" i="2" s="1"/>
  <c r="F20" i="2"/>
  <c r="F22" i="2" s="1"/>
  <c r="F87" i="2" s="1"/>
  <c r="E20" i="2"/>
  <c r="E22" i="2" s="1"/>
  <c r="E87" i="2" s="1"/>
  <c r="D20" i="2"/>
  <c r="D22" i="2" s="1"/>
  <c r="D87" i="2" s="1"/>
  <c r="C20" i="2"/>
  <c r="C22" i="2" s="1"/>
  <c r="C87" i="2" s="1"/>
  <c r="B20" i="2"/>
  <c r="AD14" i="2"/>
  <c r="AD16" i="2" s="1"/>
  <c r="AD86" i="2" s="1"/>
  <c r="AC14" i="2"/>
  <c r="AC16" i="2" s="1"/>
  <c r="AC86" i="2" s="1"/>
  <c r="AB14" i="2"/>
  <c r="AB16" i="2" s="1"/>
  <c r="AB86" i="2" s="1"/>
  <c r="AA14" i="2"/>
  <c r="AA16" i="2" s="1"/>
  <c r="AA86" i="2" s="1"/>
  <c r="Z14" i="2"/>
  <c r="Z16" i="2" s="1"/>
  <c r="Z86" i="2" s="1"/>
  <c r="Y14" i="2"/>
  <c r="Y16" i="2" s="1"/>
  <c r="Y86" i="2" s="1"/>
  <c r="X14" i="2"/>
  <c r="X16" i="2" s="1"/>
  <c r="X86" i="2" s="1"/>
  <c r="W14" i="2"/>
  <c r="W16" i="2" s="1"/>
  <c r="W86" i="2" s="1"/>
  <c r="V14" i="2"/>
  <c r="T14" i="2"/>
  <c r="T16" i="2" s="1"/>
  <c r="T86" i="2" s="1"/>
  <c r="S14" i="2"/>
  <c r="S16" i="2" s="1"/>
  <c r="S86" i="2" s="1"/>
  <c r="R14" i="2"/>
  <c r="R16" i="2" s="1"/>
  <c r="R86" i="2" s="1"/>
  <c r="Q14" i="2"/>
  <c r="Q16" i="2" s="1"/>
  <c r="Q86" i="2" s="1"/>
  <c r="P14" i="2"/>
  <c r="P16" i="2" s="1"/>
  <c r="P86" i="2" s="1"/>
  <c r="O14" i="2"/>
  <c r="O16" i="2" s="1"/>
  <c r="O86" i="2" s="1"/>
  <c r="N14" i="2"/>
  <c r="N16" i="2" s="1"/>
  <c r="N86" i="2" s="1"/>
  <c r="M14" i="2"/>
  <c r="M16" i="2" s="1"/>
  <c r="M86" i="2" s="1"/>
  <c r="L14" i="2"/>
  <c r="L16" i="2" s="1"/>
  <c r="L86" i="2" s="1"/>
  <c r="K14" i="2"/>
  <c r="K16" i="2" s="1"/>
  <c r="K86" i="2" s="1"/>
  <c r="J14" i="2"/>
  <c r="J16" i="2" s="1"/>
  <c r="J86" i="2" s="1"/>
  <c r="I14" i="2"/>
  <c r="G14" i="2"/>
  <c r="G16" i="2" s="1"/>
  <c r="G86" i="2" s="1"/>
  <c r="F14" i="2"/>
  <c r="F16" i="2" s="1"/>
  <c r="F86" i="2" s="1"/>
  <c r="E14" i="2"/>
  <c r="E16" i="2" s="1"/>
  <c r="E86" i="2" s="1"/>
  <c r="D14" i="2"/>
  <c r="D16" i="2" s="1"/>
  <c r="D86" i="2" s="1"/>
  <c r="C14" i="2"/>
  <c r="C16" i="2" s="1"/>
  <c r="C86" i="2" s="1"/>
  <c r="B14" i="2"/>
  <c r="B16" i="2" s="1"/>
  <c r="AE14" i="2"/>
  <c r="AE16" i="2" s="1"/>
  <c r="AE86" i="2" s="1"/>
  <c r="C8" i="2"/>
  <c r="D8" i="2"/>
  <c r="E8" i="2"/>
  <c r="F8" i="2"/>
  <c r="G8" i="2"/>
  <c r="I8" i="2"/>
  <c r="J8" i="2"/>
  <c r="K8" i="2"/>
  <c r="K25" i="2" s="1"/>
  <c r="L8" i="2"/>
  <c r="M8" i="2"/>
  <c r="N8" i="2"/>
  <c r="O8" i="2"/>
  <c r="O25" i="2" s="1"/>
  <c r="P8" i="2"/>
  <c r="Q8" i="2"/>
  <c r="R8" i="2"/>
  <c r="S8" i="2"/>
  <c r="S25" i="2" s="1"/>
  <c r="T8" i="2"/>
  <c r="V8" i="2"/>
  <c r="W8" i="2"/>
  <c r="X8" i="2"/>
  <c r="X25" i="2" s="1"/>
  <c r="Y8" i="2"/>
  <c r="Z8" i="2"/>
  <c r="AA8" i="2"/>
  <c r="AB8" i="2"/>
  <c r="AB25" i="2" s="1"/>
  <c r="AC8" i="2"/>
  <c r="AD8" i="2"/>
  <c r="B8" i="2"/>
  <c r="F25" i="2" l="1"/>
  <c r="F77" i="2" s="1"/>
  <c r="AD25" i="2"/>
  <c r="AD49" i="2" s="1"/>
  <c r="Z25" i="2"/>
  <c r="Z69" i="2" s="1"/>
  <c r="V25" i="2"/>
  <c r="Q25" i="2"/>
  <c r="Q69" i="2" s="1"/>
  <c r="M25" i="2"/>
  <c r="M69" i="2" s="1"/>
  <c r="I25" i="2"/>
  <c r="D25" i="2"/>
  <c r="D69" i="2" s="1"/>
  <c r="AC25" i="2"/>
  <c r="AC77" i="2" s="1"/>
  <c r="Y25" i="2"/>
  <c r="Y77" i="2" s="1"/>
  <c r="T25" i="2"/>
  <c r="T69" i="2" s="1"/>
  <c r="P25" i="2"/>
  <c r="P77" i="2" s="1"/>
  <c r="L25" i="2"/>
  <c r="L77" i="2" s="1"/>
  <c r="G25" i="2"/>
  <c r="G77" i="2" s="1"/>
  <c r="C25" i="2"/>
  <c r="C31" i="2" s="1"/>
  <c r="B25" i="2"/>
  <c r="AA25" i="2"/>
  <c r="AA49" i="2" s="1"/>
  <c r="W25" i="2"/>
  <c r="W49" i="2" s="1"/>
  <c r="R25" i="2"/>
  <c r="R77" i="2" s="1"/>
  <c r="N25" i="2"/>
  <c r="N77" i="2" s="1"/>
  <c r="J25" i="2"/>
  <c r="J31" i="2" s="1"/>
  <c r="E25" i="2"/>
  <c r="E31" i="2" s="1"/>
  <c r="AB69" i="2"/>
  <c r="H8" i="2"/>
  <c r="U8" i="2"/>
  <c r="B22" i="2"/>
  <c r="H20" i="2"/>
  <c r="H16" i="2"/>
  <c r="H86" i="2" s="1"/>
  <c r="B86" i="2"/>
  <c r="AB77" i="2"/>
  <c r="X69" i="2"/>
  <c r="X77" i="2"/>
  <c r="X49" i="2"/>
  <c r="X31" i="2"/>
  <c r="S49" i="2"/>
  <c r="S69" i="2"/>
  <c r="S77" i="2"/>
  <c r="S31" i="2"/>
  <c r="O69" i="2"/>
  <c r="O77" i="2"/>
  <c r="O49" i="2"/>
  <c r="O31" i="2"/>
  <c r="K49" i="2"/>
  <c r="K77" i="2"/>
  <c r="K69" i="2"/>
  <c r="K31" i="2"/>
  <c r="F69" i="2"/>
  <c r="F49" i="2"/>
  <c r="F31" i="2"/>
  <c r="I22" i="2"/>
  <c r="U20" i="2"/>
  <c r="V22" i="2"/>
  <c r="I16" i="2"/>
  <c r="U14" i="2"/>
  <c r="V16" i="2"/>
  <c r="AF14" i="2"/>
  <c r="AF16" i="2" s="1"/>
  <c r="AF86" i="2" s="1"/>
  <c r="AE20" i="2"/>
  <c r="AE22" i="2" s="1"/>
  <c r="AE87" i="2" s="1"/>
  <c r="AG14" i="2"/>
  <c r="AG16" i="2" s="1"/>
  <c r="AG86" i="2" s="1"/>
  <c r="L31" i="2" l="1"/>
  <c r="L58" i="2" s="1"/>
  <c r="L61" i="2" s="1"/>
  <c r="L63" i="2" s="1"/>
  <c r="L64" i="2" s="1"/>
  <c r="D31" i="2"/>
  <c r="D41" i="2" s="1"/>
  <c r="D43" i="2" s="1"/>
  <c r="D45" i="2" s="1"/>
  <c r="E49" i="2"/>
  <c r="AD69" i="2"/>
  <c r="AD73" i="2" s="1"/>
  <c r="D49" i="2"/>
  <c r="D77" i="2"/>
  <c r="D80" i="2" s="1"/>
  <c r="M77" i="2"/>
  <c r="M81" i="2" s="1"/>
  <c r="U25" i="2"/>
  <c r="H25" i="2"/>
  <c r="J49" i="2"/>
  <c r="E77" i="2"/>
  <c r="E81" i="2" s="1"/>
  <c r="J77" i="2"/>
  <c r="J81" i="2" s="1"/>
  <c r="AB49" i="2"/>
  <c r="G31" i="2"/>
  <c r="G41" i="2" s="1"/>
  <c r="G43" i="2" s="1"/>
  <c r="G45" i="2" s="1"/>
  <c r="J69" i="2"/>
  <c r="AB31" i="2"/>
  <c r="AB58" i="2" s="1"/>
  <c r="AB61" i="2" s="1"/>
  <c r="AB63" i="2" s="1"/>
  <c r="AB64" i="2" s="1"/>
  <c r="E69" i="2"/>
  <c r="E74" i="2" s="1"/>
  <c r="P31" i="2"/>
  <c r="P58" i="2" s="1"/>
  <c r="P61" i="2" s="1"/>
  <c r="P63" i="2" s="1"/>
  <c r="P64" i="2" s="1"/>
  <c r="N69" i="2"/>
  <c r="N73" i="2" s="1"/>
  <c r="C49" i="2"/>
  <c r="T77" i="2"/>
  <c r="T80" i="2" s="1"/>
  <c r="R69" i="2"/>
  <c r="R73" i="2" s="1"/>
  <c r="N31" i="2"/>
  <c r="N41" i="2" s="1"/>
  <c r="N43" i="2" s="1"/>
  <c r="N45" i="2" s="1"/>
  <c r="R31" i="2"/>
  <c r="R58" i="2" s="1"/>
  <c r="R61" i="2" s="1"/>
  <c r="R63" i="2" s="1"/>
  <c r="R64" i="2" s="1"/>
  <c r="C69" i="2"/>
  <c r="C74" i="2" s="1"/>
  <c r="N49" i="2"/>
  <c r="R49" i="2"/>
  <c r="C77" i="2"/>
  <c r="C81" i="2" s="1"/>
  <c r="T31" i="2"/>
  <c r="T41" i="2" s="1"/>
  <c r="T43" i="2" s="1"/>
  <c r="T45" i="2" s="1"/>
  <c r="Q49" i="2"/>
  <c r="T49" i="2"/>
  <c r="Q77" i="2"/>
  <c r="Q80" i="2" s="1"/>
  <c r="Z77" i="2"/>
  <c r="Z81" i="2" s="1"/>
  <c r="AC31" i="2"/>
  <c r="AC58" i="2" s="1"/>
  <c r="AC61" i="2" s="1"/>
  <c r="AC49" i="2"/>
  <c r="AD31" i="2"/>
  <c r="AD58" i="2" s="1"/>
  <c r="AD61" i="2" s="1"/>
  <c r="AC69" i="2"/>
  <c r="AC74" i="2" s="1"/>
  <c r="AD77" i="2"/>
  <c r="AD80" i="2" s="1"/>
  <c r="AA77" i="2"/>
  <c r="AA81" i="2" s="1"/>
  <c r="Y31" i="2"/>
  <c r="Y58" i="2" s="1"/>
  <c r="Y61" i="2" s="1"/>
  <c r="L49" i="2"/>
  <c r="L69" i="2"/>
  <c r="L73" i="2" s="1"/>
  <c r="Q31" i="2"/>
  <c r="Q58" i="2" s="1"/>
  <c r="Q61" i="2" s="1"/>
  <c r="Q63" i="2" s="1"/>
  <c r="Q64" i="2" s="1"/>
  <c r="M31" i="2"/>
  <c r="M41" i="2" s="1"/>
  <c r="M43" i="2" s="1"/>
  <c r="M45" i="2" s="1"/>
  <c r="P69" i="2"/>
  <c r="P74" i="2" s="1"/>
  <c r="W69" i="2"/>
  <c r="W74" i="2" s="1"/>
  <c r="AA69" i="2"/>
  <c r="AA74" i="2" s="1"/>
  <c r="G49" i="2"/>
  <c r="P49" i="2"/>
  <c r="Y49" i="2"/>
  <c r="M49" i="2"/>
  <c r="Z31" i="2"/>
  <c r="Z41" i="2" s="1"/>
  <c r="Z43" i="2" s="1"/>
  <c r="Z45" i="2" s="1"/>
  <c r="W31" i="2"/>
  <c r="W41" i="2" s="1"/>
  <c r="W43" i="2" s="1"/>
  <c r="W45" i="2" s="1"/>
  <c r="G69" i="2"/>
  <c r="G74" i="2" s="1"/>
  <c r="Y69" i="2"/>
  <c r="Y73" i="2" s="1"/>
  <c r="Z49" i="2"/>
  <c r="W77" i="2"/>
  <c r="W80" i="2" s="1"/>
  <c r="AA31" i="2"/>
  <c r="AA58" i="2" s="1"/>
  <c r="AA61" i="2" s="1"/>
  <c r="AA63" i="2" s="1"/>
  <c r="AA64" i="2" s="1"/>
  <c r="E58" i="2"/>
  <c r="E61" i="2" s="1"/>
  <c r="E41" i="2"/>
  <c r="E43" i="2" s="1"/>
  <c r="E45" i="2" s="1"/>
  <c r="W58" i="2"/>
  <c r="W61" i="2" s="1"/>
  <c r="W63" i="2" s="1"/>
  <c r="W64" i="2" s="1"/>
  <c r="F58" i="2"/>
  <c r="F61" i="2" s="1"/>
  <c r="F63" i="2" s="1"/>
  <c r="F64" i="2" s="1"/>
  <c r="F41" i="2"/>
  <c r="F43" i="2" s="1"/>
  <c r="F45" i="2" s="1"/>
  <c r="S58" i="2"/>
  <c r="S61" i="2" s="1"/>
  <c r="S63" i="2" s="1"/>
  <c r="S64" i="2" s="1"/>
  <c r="S41" i="2"/>
  <c r="S43" i="2" s="1"/>
  <c r="S45" i="2" s="1"/>
  <c r="C58" i="2"/>
  <c r="C61" i="2" s="1"/>
  <c r="C63" i="2" s="1"/>
  <c r="C64" i="2" s="1"/>
  <c r="C41" i="2"/>
  <c r="C43" i="2" s="1"/>
  <c r="C45" i="2" s="1"/>
  <c r="V87" i="2"/>
  <c r="K74" i="2"/>
  <c r="K73" i="2"/>
  <c r="S80" i="2"/>
  <c r="S81" i="2"/>
  <c r="AB73" i="2"/>
  <c r="AB74" i="2"/>
  <c r="H22" i="2"/>
  <c r="H87" i="2" s="1"/>
  <c r="B87" i="2"/>
  <c r="D73" i="2"/>
  <c r="D74" i="2"/>
  <c r="J58" i="2"/>
  <c r="J61" i="2" s="1"/>
  <c r="J63" i="2" s="1"/>
  <c r="J64" i="2" s="1"/>
  <c r="J41" i="2"/>
  <c r="J43" i="2" s="1"/>
  <c r="J45" i="2" s="1"/>
  <c r="K41" i="2"/>
  <c r="K43" i="2" s="1"/>
  <c r="K45" i="2" s="1"/>
  <c r="K58" i="2"/>
  <c r="K61" i="2" s="1"/>
  <c r="K63" i="2" s="1"/>
  <c r="K64" i="2" s="1"/>
  <c r="X41" i="2"/>
  <c r="X43" i="2" s="1"/>
  <c r="X45" i="2" s="1"/>
  <c r="X58" i="2"/>
  <c r="X61" i="2" s="1"/>
  <c r="X63" i="2" s="1"/>
  <c r="X64" i="2" s="1"/>
  <c r="L41" i="2"/>
  <c r="L43" i="2" s="1"/>
  <c r="L45" i="2" s="1"/>
  <c r="Z73" i="2"/>
  <c r="Z74" i="2"/>
  <c r="AH14" i="2"/>
  <c r="N81" i="2"/>
  <c r="N80" i="2"/>
  <c r="R80" i="2"/>
  <c r="R81" i="2"/>
  <c r="F81" i="2"/>
  <c r="F80" i="2"/>
  <c r="K80" i="2"/>
  <c r="K81" i="2"/>
  <c r="O80" i="2"/>
  <c r="O81" i="2"/>
  <c r="S74" i="2"/>
  <c r="S73" i="2"/>
  <c r="X80" i="2"/>
  <c r="X81" i="2"/>
  <c r="AB81" i="2"/>
  <c r="AB80" i="2"/>
  <c r="T73" i="2"/>
  <c r="T74" i="2"/>
  <c r="I77" i="2"/>
  <c r="I69" i="2"/>
  <c r="I49" i="2"/>
  <c r="I31" i="2"/>
  <c r="M80" i="2"/>
  <c r="Q73" i="2"/>
  <c r="Q74" i="2"/>
  <c r="B49" i="2"/>
  <c r="B69" i="2"/>
  <c r="B77" i="2"/>
  <c r="B31" i="2"/>
  <c r="O58" i="2"/>
  <c r="O61" i="2" s="1"/>
  <c r="O63" i="2" s="1"/>
  <c r="O64" i="2" s="1"/>
  <c r="O41" i="2"/>
  <c r="O43" i="2" s="1"/>
  <c r="O45" i="2" s="1"/>
  <c r="G58" i="2"/>
  <c r="G61" i="2" s="1"/>
  <c r="G63" i="2" s="1"/>
  <c r="G64" i="2" s="1"/>
  <c r="V69" i="2"/>
  <c r="V49" i="2"/>
  <c r="V77" i="2"/>
  <c r="V31" i="2"/>
  <c r="I86" i="2"/>
  <c r="U16" i="2"/>
  <c r="U86" i="2" s="1"/>
  <c r="AH16" i="2"/>
  <c r="AH86" i="2" s="1"/>
  <c r="V86" i="2"/>
  <c r="J73" i="2"/>
  <c r="J74" i="2"/>
  <c r="N74" i="2"/>
  <c r="R74" i="2"/>
  <c r="U22" i="2"/>
  <c r="U87" i="2" s="1"/>
  <c r="I87" i="2"/>
  <c r="F73" i="2"/>
  <c r="F74" i="2"/>
  <c r="O74" i="2"/>
  <c r="O73" i="2"/>
  <c r="X73" i="2"/>
  <c r="X74" i="2"/>
  <c r="G80" i="2"/>
  <c r="G81" i="2"/>
  <c r="L81" i="2"/>
  <c r="L80" i="2"/>
  <c r="P81" i="2"/>
  <c r="P80" i="2"/>
  <c r="Y81" i="2"/>
  <c r="Y80" i="2"/>
  <c r="AC80" i="2"/>
  <c r="AC81" i="2"/>
  <c r="M73" i="2"/>
  <c r="M74" i="2"/>
  <c r="AG20" i="2"/>
  <c r="AG22" i="2" s="1"/>
  <c r="AG87" i="2" s="1"/>
  <c r="AF20" i="2"/>
  <c r="AD74" i="2" l="1"/>
  <c r="Y74" i="2"/>
  <c r="E80" i="2"/>
  <c r="AA73" i="2"/>
  <c r="Q41" i="2"/>
  <c r="Q43" i="2" s="1"/>
  <c r="Q45" i="2" s="1"/>
  <c r="Q93" i="2" s="1"/>
  <c r="J80" i="2"/>
  <c r="D58" i="2"/>
  <c r="D61" i="2" s="1"/>
  <c r="D81" i="2"/>
  <c r="P41" i="2"/>
  <c r="P43" i="2" s="1"/>
  <c r="P45" i="2" s="1"/>
  <c r="P93" i="2" s="1"/>
  <c r="R41" i="2"/>
  <c r="R43" i="2" s="1"/>
  <c r="R45" i="2" s="1"/>
  <c r="R46" i="2" s="1"/>
  <c r="AC41" i="2"/>
  <c r="AC43" i="2" s="1"/>
  <c r="AC45" i="2" s="1"/>
  <c r="AC93" i="2" s="1"/>
  <c r="T58" i="2"/>
  <c r="T61" i="2" s="1"/>
  <c r="T63" i="2" s="1"/>
  <c r="T64" i="2" s="1"/>
  <c r="T95" i="2" s="1"/>
  <c r="C73" i="2"/>
  <c r="T81" i="2"/>
  <c r="E73" i="2"/>
  <c r="AB41" i="2"/>
  <c r="AB43" i="2" s="1"/>
  <c r="AB45" i="2" s="1"/>
  <c r="AB93" i="2" s="1"/>
  <c r="P73" i="2"/>
  <c r="Z58" i="2"/>
  <c r="Z61" i="2" s="1"/>
  <c r="Z63" i="2" s="1"/>
  <c r="Z64" i="2" s="1"/>
  <c r="Q81" i="2"/>
  <c r="C80" i="2"/>
  <c r="AA80" i="2"/>
  <c r="M58" i="2"/>
  <c r="M61" i="2" s="1"/>
  <c r="M63" i="2" s="1"/>
  <c r="M64" i="2" s="1"/>
  <c r="N58" i="2"/>
  <c r="N61" i="2" s="1"/>
  <c r="N63" i="2" s="1"/>
  <c r="N64" i="2" s="1"/>
  <c r="N95" i="2" s="1"/>
  <c r="W73" i="2"/>
  <c r="G73" i="2"/>
  <c r="L74" i="2"/>
  <c r="Z80" i="2"/>
  <c r="AD81" i="2"/>
  <c r="AA41" i="2"/>
  <c r="AA43" i="2" s="1"/>
  <c r="AA45" i="2" s="1"/>
  <c r="AA93" i="2" s="1"/>
  <c r="AD41" i="2"/>
  <c r="AD43" i="2" s="1"/>
  <c r="AD45" i="2" s="1"/>
  <c r="AD46" i="2" s="1"/>
  <c r="Y41" i="2"/>
  <c r="Y43" i="2" s="1"/>
  <c r="Y45" i="2" s="1"/>
  <c r="Y46" i="2" s="1"/>
  <c r="AC73" i="2"/>
  <c r="W81" i="2"/>
  <c r="Z93" i="2"/>
  <c r="Z46" i="2"/>
  <c r="G93" i="2"/>
  <c r="G46" i="2"/>
  <c r="X95" i="2"/>
  <c r="X65" i="2"/>
  <c r="C93" i="2"/>
  <c r="C46" i="2"/>
  <c r="S93" i="2"/>
  <c r="S46" i="2"/>
  <c r="W93" i="2"/>
  <c r="W46" i="2"/>
  <c r="V80" i="2"/>
  <c r="V81" i="2"/>
  <c r="G65" i="2"/>
  <c r="G95" i="2"/>
  <c r="I80" i="2"/>
  <c r="I81" i="2"/>
  <c r="Q95" i="2"/>
  <c r="Q65" i="2"/>
  <c r="P95" i="2"/>
  <c r="P65" i="2"/>
  <c r="X93" i="2"/>
  <c r="X46" i="2"/>
  <c r="AA95" i="2"/>
  <c r="AA65" i="2"/>
  <c r="J95" i="2"/>
  <c r="J65" i="2"/>
  <c r="C95" i="2"/>
  <c r="C65" i="2"/>
  <c r="S65" i="2"/>
  <c r="S95" i="2"/>
  <c r="W65" i="2"/>
  <c r="W95" i="2"/>
  <c r="V58" i="2"/>
  <c r="V41" i="2"/>
  <c r="V43" i="2" s="1"/>
  <c r="B73" i="2"/>
  <c r="B74" i="2"/>
  <c r="O93" i="2"/>
  <c r="O46" i="2"/>
  <c r="B58" i="2"/>
  <c r="B41" i="2"/>
  <c r="B43" i="2" s="1"/>
  <c r="I58" i="2"/>
  <c r="I41" i="2"/>
  <c r="I43" i="2" s="1"/>
  <c r="D93" i="2"/>
  <c r="D46" i="2"/>
  <c r="L46" i="2"/>
  <c r="L93" i="2"/>
  <c r="K65" i="2"/>
  <c r="K95" i="2"/>
  <c r="F93" i="2"/>
  <c r="F46" i="2"/>
  <c r="E93" i="2"/>
  <c r="E46" i="2"/>
  <c r="N93" i="2"/>
  <c r="N46" i="2"/>
  <c r="I74" i="2"/>
  <c r="I73" i="2"/>
  <c r="P46" i="2"/>
  <c r="J93" i="2"/>
  <c r="J46" i="2"/>
  <c r="M93" i="2"/>
  <c r="M46" i="2"/>
  <c r="T46" i="2"/>
  <c r="T93" i="2"/>
  <c r="AF22" i="2"/>
  <c r="AH20" i="2"/>
  <c r="V73" i="2"/>
  <c r="V74" i="2"/>
  <c r="O65" i="2"/>
  <c r="O95" i="2"/>
  <c r="B80" i="2"/>
  <c r="B81" i="2"/>
  <c r="AD63" i="2"/>
  <c r="AD64" i="2" s="1"/>
  <c r="D63" i="2"/>
  <c r="D64" i="2" s="1"/>
  <c r="AC63" i="2"/>
  <c r="AC64" i="2" s="1"/>
  <c r="L95" i="2"/>
  <c r="L65" i="2"/>
  <c r="K46" i="2"/>
  <c r="K93" i="2"/>
  <c r="R95" i="2"/>
  <c r="R65" i="2"/>
  <c r="Y63" i="2"/>
  <c r="Y64" i="2" s="1"/>
  <c r="AB65" i="2"/>
  <c r="AB95" i="2"/>
  <c r="F95" i="2"/>
  <c r="F65" i="2"/>
  <c r="E63" i="2"/>
  <c r="E64" i="2" s="1"/>
  <c r="AC46" i="2" l="1"/>
  <c r="Q46" i="2"/>
  <c r="R93" i="2"/>
  <c r="AB46" i="2"/>
  <c r="T65" i="2"/>
  <c r="Y93" i="2"/>
  <c r="N65" i="2"/>
  <c r="AD93" i="2"/>
  <c r="AA46" i="2"/>
  <c r="E65" i="2"/>
  <c r="E95" i="2"/>
  <c r="AD95" i="2"/>
  <c r="AD65" i="2"/>
  <c r="Y95" i="2"/>
  <c r="Y65" i="2"/>
  <c r="M95" i="2"/>
  <c r="M65" i="2"/>
  <c r="AF87" i="2"/>
  <c r="AH22" i="2"/>
  <c r="AH87" i="2" s="1"/>
  <c r="I45" i="2"/>
  <c r="U43" i="2"/>
  <c r="H43" i="2"/>
  <c r="B45" i="2"/>
  <c r="V61" i="2"/>
  <c r="V45" i="2"/>
  <c r="U58" i="2"/>
  <c r="I61" i="2"/>
  <c r="B61" i="2"/>
  <c r="H58" i="2"/>
  <c r="AC95" i="2"/>
  <c r="AC65" i="2"/>
  <c r="D95" i="2"/>
  <c r="D65" i="2"/>
  <c r="Z95" i="2"/>
  <c r="Z65" i="2"/>
  <c r="AD10" i="2"/>
  <c r="AC10" i="2"/>
  <c r="AB10" i="2"/>
  <c r="AA10" i="2"/>
  <c r="Z10" i="2"/>
  <c r="Y10" i="2"/>
  <c r="X10" i="2"/>
  <c r="W10" i="2"/>
  <c r="V10" i="2"/>
  <c r="V26" i="2" s="1"/>
  <c r="V51" i="2" s="1"/>
  <c r="V53" i="2" s="1"/>
  <c r="V54" i="2" s="1"/>
  <c r="V55" i="2" s="1"/>
  <c r="T10" i="2"/>
  <c r="S10" i="2"/>
  <c r="R10" i="2"/>
  <c r="Q10" i="2"/>
  <c r="P10" i="2"/>
  <c r="O10" i="2"/>
  <c r="N10" i="2"/>
  <c r="M10" i="2"/>
  <c r="L10" i="2"/>
  <c r="K10" i="2"/>
  <c r="J10" i="2"/>
  <c r="I10" i="2"/>
  <c r="I26" i="2" s="1"/>
  <c r="I51" i="2" s="1"/>
  <c r="G10" i="2"/>
  <c r="F10" i="2"/>
  <c r="E10" i="2"/>
  <c r="D10" i="2"/>
  <c r="C10" i="2"/>
  <c r="B10" i="2"/>
  <c r="B26" i="2" s="1"/>
  <c r="B51" i="2" s="1"/>
  <c r="AE8" i="2"/>
  <c r="AE25" i="2" s="1"/>
  <c r="V94" i="2" l="1"/>
  <c r="I53" i="2"/>
  <c r="B53" i="2"/>
  <c r="B54" i="2" s="1"/>
  <c r="B55" i="2" s="1"/>
  <c r="K85" i="2"/>
  <c r="K26" i="2"/>
  <c r="K51" i="2" s="1"/>
  <c r="K53" i="2" s="1"/>
  <c r="K54" i="2" s="1"/>
  <c r="S85" i="2"/>
  <c r="S26" i="2"/>
  <c r="S51" i="2" s="1"/>
  <c r="S53" i="2" s="1"/>
  <c r="S54" i="2" s="1"/>
  <c r="C85" i="2"/>
  <c r="C26" i="2"/>
  <c r="C51" i="2" s="1"/>
  <c r="C53" i="2" s="1"/>
  <c r="C54" i="2" s="1"/>
  <c r="G85" i="2"/>
  <c r="G26" i="2"/>
  <c r="G51" i="2" s="1"/>
  <c r="G53" i="2" s="1"/>
  <c r="G54" i="2" s="1"/>
  <c r="L85" i="2"/>
  <c r="L26" i="2"/>
  <c r="L51" i="2" s="1"/>
  <c r="L53" i="2" s="1"/>
  <c r="L54" i="2" s="1"/>
  <c r="P85" i="2"/>
  <c r="P26" i="2"/>
  <c r="P51" i="2" s="1"/>
  <c r="P53" i="2" s="1"/>
  <c r="P54" i="2" s="1"/>
  <c r="T85" i="2"/>
  <c r="T26" i="2"/>
  <c r="T51" i="2" s="1"/>
  <c r="T53" i="2" s="1"/>
  <c r="T54" i="2" s="1"/>
  <c r="Y85" i="2"/>
  <c r="Y26" i="2"/>
  <c r="Y51" i="2" s="1"/>
  <c r="Y53" i="2" s="1"/>
  <c r="Y54" i="2" s="1"/>
  <c r="AC85" i="2"/>
  <c r="AC26" i="2"/>
  <c r="AC51" i="2" s="1"/>
  <c r="AC53" i="2" s="1"/>
  <c r="AC54" i="2" s="1"/>
  <c r="F85" i="2"/>
  <c r="F26" i="2"/>
  <c r="F51" i="2" s="1"/>
  <c r="F53" i="2" s="1"/>
  <c r="F54" i="2" s="1"/>
  <c r="AB85" i="2"/>
  <c r="AB26" i="2"/>
  <c r="AB51" i="2" s="1"/>
  <c r="AB53" i="2" s="1"/>
  <c r="AB54" i="2" s="1"/>
  <c r="D85" i="2"/>
  <c r="D26" i="2"/>
  <c r="D51" i="2" s="1"/>
  <c r="D53" i="2" s="1"/>
  <c r="D54" i="2" s="1"/>
  <c r="M85" i="2"/>
  <c r="M26" i="2"/>
  <c r="M51" i="2" s="1"/>
  <c r="M53" i="2" s="1"/>
  <c r="M54" i="2" s="1"/>
  <c r="Q85" i="2"/>
  <c r="Q26" i="2"/>
  <c r="Q51" i="2" s="1"/>
  <c r="Q53" i="2" s="1"/>
  <c r="Q54" i="2" s="1"/>
  <c r="Z85" i="2"/>
  <c r="Z26" i="2"/>
  <c r="Z51" i="2" s="1"/>
  <c r="Z53" i="2" s="1"/>
  <c r="Z54" i="2" s="1"/>
  <c r="AD85" i="2"/>
  <c r="AD26" i="2"/>
  <c r="AD51" i="2" s="1"/>
  <c r="AD53" i="2" s="1"/>
  <c r="AD54" i="2" s="1"/>
  <c r="O85" i="2"/>
  <c r="O26" i="2"/>
  <c r="O51" i="2" s="1"/>
  <c r="O53" i="2" s="1"/>
  <c r="O54" i="2" s="1"/>
  <c r="X85" i="2"/>
  <c r="X26" i="2"/>
  <c r="X51" i="2" s="1"/>
  <c r="X53" i="2" s="1"/>
  <c r="X54" i="2" s="1"/>
  <c r="E85" i="2"/>
  <c r="E26" i="2"/>
  <c r="E51" i="2" s="1"/>
  <c r="E53" i="2" s="1"/>
  <c r="E54" i="2" s="1"/>
  <c r="J85" i="2"/>
  <c r="J26" i="2"/>
  <c r="J51" i="2" s="1"/>
  <c r="J53" i="2" s="1"/>
  <c r="J54" i="2" s="1"/>
  <c r="N85" i="2"/>
  <c r="N26" i="2"/>
  <c r="N51" i="2" s="1"/>
  <c r="R85" i="2"/>
  <c r="R26" i="2"/>
  <c r="R51" i="2" s="1"/>
  <c r="R53" i="2" s="1"/>
  <c r="R54" i="2" s="1"/>
  <c r="W85" i="2"/>
  <c r="W26" i="2"/>
  <c r="W51" i="2" s="1"/>
  <c r="W53" i="2" s="1"/>
  <c r="W54" i="2" s="1"/>
  <c r="AA85" i="2"/>
  <c r="AA26" i="2"/>
  <c r="AA51" i="2" s="1"/>
  <c r="AA53" i="2" s="1"/>
  <c r="AA54" i="2" s="1"/>
  <c r="H61" i="2"/>
  <c r="B63" i="2"/>
  <c r="H63" i="2" s="1"/>
  <c r="U10" i="2"/>
  <c r="I85" i="2"/>
  <c r="V85" i="2"/>
  <c r="I63" i="2"/>
  <c r="U63" i="2" s="1"/>
  <c r="U61" i="2"/>
  <c r="V93" i="2"/>
  <c r="V46" i="2"/>
  <c r="AE10" i="2"/>
  <c r="V63" i="2"/>
  <c r="V64" i="2" s="1"/>
  <c r="I46" i="2"/>
  <c r="I93" i="2"/>
  <c r="U45" i="2"/>
  <c r="B85" i="2"/>
  <c r="H10" i="2"/>
  <c r="H45" i="2"/>
  <c r="B46" i="2"/>
  <c r="B93" i="2"/>
  <c r="AF8" i="2"/>
  <c r="AF25" i="2" s="1"/>
  <c r="AA55" i="2" l="1"/>
  <c r="AA94" i="2"/>
  <c r="AA92" i="2" s="1"/>
  <c r="AA89" i="2" s="1"/>
  <c r="J55" i="2"/>
  <c r="J94" i="2"/>
  <c r="J92" i="2" s="1"/>
  <c r="J89" i="2" s="1"/>
  <c r="AD55" i="2"/>
  <c r="AD94" i="2"/>
  <c r="AD92" i="2" s="1"/>
  <c r="AD89" i="2" s="1"/>
  <c r="Q94" i="2"/>
  <c r="Q92" i="2" s="1"/>
  <c r="Q89" i="2" s="1"/>
  <c r="Q55" i="2"/>
  <c r="F55" i="2"/>
  <c r="F94" i="2"/>
  <c r="F92" i="2" s="1"/>
  <c r="F89" i="2" s="1"/>
  <c r="Y55" i="2"/>
  <c r="Y94" i="2"/>
  <c r="Y92" i="2" s="1"/>
  <c r="Y89" i="2" s="1"/>
  <c r="P94" i="2"/>
  <c r="P92" i="2" s="1"/>
  <c r="P89" i="2" s="1"/>
  <c r="P55" i="2"/>
  <c r="S94" i="2"/>
  <c r="S92" i="2" s="1"/>
  <c r="S89" i="2" s="1"/>
  <c r="S55" i="2"/>
  <c r="I54" i="2"/>
  <c r="H53" i="2"/>
  <c r="N53" i="2"/>
  <c r="U53" i="2" s="1"/>
  <c r="O55" i="2"/>
  <c r="O94" i="2"/>
  <c r="O92" i="2" s="1"/>
  <c r="O89" i="2" s="1"/>
  <c r="M55" i="2"/>
  <c r="M94" i="2"/>
  <c r="M92" i="2" s="1"/>
  <c r="M89" i="2" s="1"/>
  <c r="L55" i="2"/>
  <c r="L94" i="2"/>
  <c r="L92" i="2" s="1"/>
  <c r="L89" i="2" s="1"/>
  <c r="W94" i="2"/>
  <c r="W92" i="2" s="1"/>
  <c r="W89" i="2" s="1"/>
  <c r="W55" i="2"/>
  <c r="E55" i="2"/>
  <c r="E94" i="2"/>
  <c r="E92" i="2" s="1"/>
  <c r="E89" i="2" s="1"/>
  <c r="Z94" i="2"/>
  <c r="Z92" i="2" s="1"/>
  <c r="Z89" i="2" s="1"/>
  <c r="Z55" i="2"/>
  <c r="AB55" i="2"/>
  <c r="AB94" i="2"/>
  <c r="AB92" i="2" s="1"/>
  <c r="AB89" i="2" s="1"/>
  <c r="AC94" i="2"/>
  <c r="AC92" i="2" s="1"/>
  <c r="AC89" i="2" s="1"/>
  <c r="AC55" i="2"/>
  <c r="T55" i="2"/>
  <c r="T94" i="2"/>
  <c r="T92" i="2" s="1"/>
  <c r="T89" i="2" s="1"/>
  <c r="C94" i="2"/>
  <c r="C92" i="2" s="1"/>
  <c r="C89" i="2" s="1"/>
  <c r="C55" i="2"/>
  <c r="K55" i="2"/>
  <c r="K94" i="2"/>
  <c r="K92" i="2" s="1"/>
  <c r="K89" i="2" s="1"/>
  <c r="H51" i="2"/>
  <c r="B94" i="2"/>
  <c r="U51" i="2"/>
  <c r="R94" i="2"/>
  <c r="R92" i="2" s="1"/>
  <c r="R89" i="2" s="1"/>
  <c r="R55" i="2"/>
  <c r="X55" i="2"/>
  <c r="X94" i="2"/>
  <c r="X92" i="2" s="1"/>
  <c r="X89" i="2" s="1"/>
  <c r="D94" i="2"/>
  <c r="D92" i="2" s="1"/>
  <c r="D89" i="2" s="1"/>
  <c r="D55" i="2"/>
  <c r="G55" i="2"/>
  <c r="G94" i="2"/>
  <c r="G92" i="2" s="1"/>
  <c r="G89" i="2" s="1"/>
  <c r="U85" i="2"/>
  <c r="U26" i="2"/>
  <c r="AE85" i="2"/>
  <c r="AE26" i="2"/>
  <c r="H85" i="2"/>
  <c r="H26" i="2"/>
  <c r="B64" i="2"/>
  <c r="B95" i="2" s="1"/>
  <c r="I64" i="2"/>
  <c r="I65" i="2" s="1"/>
  <c r="V65" i="2"/>
  <c r="V95" i="2"/>
  <c r="AF10" i="2"/>
  <c r="AF26" i="2" s="1"/>
  <c r="H64" i="2"/>
  <c r="H93" i="2"/>
  <c r="U93" i="2"/>
  <c r="U64" i="2"/>
  <c r="AG8" i="2"/>
  <c r="AG25" i="2" s="1"/>
  <c r="AH37" i="2"/>
  <c r="AH36" i="2"/>
  <c r="AH35" i="2"/>
  <c r="AH34" i="2"/>
  <c r="AH33" i="2"/>
  <c r="AH30" i="2"/>
  <c r="AH29" i="2"/>
  <c r="AH4" i="2"/>
  <c r="U37" i="2"/>
  <c r="U77" i="2" s="1"/>
  <c r="U36" i="2"/>
  <c r="U35" i="2"/>
  <c r="U49" i="2" s="1"/>
  <c r="U34" i="2"/>
  <c r="U69" i="2" s="1"/>
  <c r="U33" i="2"/>
  <c r="U46" i="2" s="1"/>
  <c r="U30" i="2"/>
  <c r="U29" i="2"/>
  <c r="U4" i="2"/>
  <c r="H35" i="2"/>
  <c r="H49" i="2" s="1"/>
  <c r="H34" i="2"/>
  <c r="H69" i="2" s="1"/>
  <c r="H36" i="2"/>
  <c r="H37" i="2"/>
  <c r="H77" i="2" s="1"/>
  <c r="H33" i="2"/>
  <c r="H46" i="2" s="1"/>
  <c r="B65" i="2" l="1"/>
  <c r="N54" i="2"/>
  <c r="N55" i="2" s="1"/>
  <c r="H54" i="2"/>
  <c r="H94" i="2" s="1"/>
  <c r="U54" i="2"/>
  <c r="U94" i="2" s="1"/>
  <c r="I55" i="2"/>
  <c r="I94" i="2"/>
  <c r="B92" i="2"/>
  <c r="V92" i="2"/>
  <c r="I95" i="2"/>
  <c r="U31" i="2"/>
  <c r="U41" i="2" s="1"/>
  <c r="AG10" i="2"/>
  <c r="AH10" i="2" s="1"/>
  <c r="U95" i="2"/>
  <c r="U65" i="2"/>
  <c r="AF85" i="2"/>
  <c r="U74" i="2"/>
  <c r="U73" i="2"/>
  <c r="H74" i="2"/>
  <c r="H73" i="2"/>
  <c r="AH8" i="2"/>
  <c r="AH25" i="2" s="1"/>
  <c r="H80" i="2"/>
  <c r="H81" i="2"/>
  <c r="U81" i="2"/>
  <c r="U80" i="2"/>
  <c r="H95" i="2"/>
  <c r="H65" i="2"/>
  <c r="AH38" i="2"/>
  <c r="U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V38" i="2"/>
  <c r="W38" i="2"/>
  <c r="X38" i="2"/>
  <c r="Y38" i="2"/>
  <c r="Z38" i="2"/>
  <c r="AB38" i="2"/>
  <c r="AC38" i="2"/>
  <c r="AD38" i="2"/>
  <c r="AE38" i="2"/>
  <c r="AF38" i="2"/>
  <c r="AG38" i="2"/>
  <c r="B38" i="2"/>
  <c r="H30" i="2"/>
  <c r="H29" i="2"/>
  <c r="H4" i="2"/>
  <c r="N94" i="2" l="1"/>
  <c r="N92" i="2" s="1"/>
  <c r="N89" i="2" s="1"/>
  <c r="U55" i="2"/>
  <c r="H55" i="2"/>
  <c r="AH85" i="2"/>
  <c r="AH26" i="2"/>
  <c r="AG85" i="2"/>
  <c r="AG26" i="2"/>
  <c r="H31" i="2"/>
  <c r="H41" i="2" s="1"/>
  <c r="U92" i="2"/>
  <c r="V89" i="2"/>
  <c r="H92" i="2"/>
  <c r="I92" i="2"/>
  <c r="B89" i="2"/>
  <c r="AG77" i="2"/>
  <c r="AG69" i="2"/>
  <c r="AG49" i="2"/>
  <c r="AG31" i="2"/>
  <c r="AE69" i="2"/>
  <c r="AE77" i="2"/>
  <c r="AE49" i="2"/>
  <c r="AE51" i="2" s="1"/>
  <c r="AE31" i="2"/>
  <c r="AF69" i="2"/>
  <c r="AF77" i="2"/>
  <c r="AF49" i="2"/>
  <c r="AF51" i="2" s="1"/>
  <c r="AF31" i="2"/>
  <c r="AG51" i="2" l="1"/>
  <c r="AH51" i="2" s="1"/>
  <c r="I89" i="2"/>
  <c r="H89" i="2"/>
  <c r="U89" i="2"/>
  <c r="AH77" i="2"/>
  <c r="AH31" i="2"/>
  <c r="AH41" i="2" s="1"/>
  <c r="AH69" i="2"/>
  <c r="AH49" i="2"/>
  <c r="AF80" i="2"/>
  <c r="AF81" i="2"/>
  <c r="AE53" i="2"/>
  <c r="AG58" i="2"/>
  <c r="AG61" i="2" s="1"/>
  <c r="AG41" i="2"/>
  <c r="AG43" i="2" s="1"/>
  <c r="AG45" i="2" s="1"/>
  <c r="T84" i="2"/>
  <c r="S84" i="2"/>
  <c r="W84" i="2"/>
  <c r="K84" i="2"/>
  <c r="R84" i="2"/>
  <c r="Z84" i="2"/>
  <c r="AF73" i="2"/>
  <c r="AF74" i="2"/>
  <c r="AE80" i="2"/>
  <c r="AE81" i="2"/>
  <c r="E84" i="2"/>
  <c r="M84" i="2"/>
  <c r="C84" i="2"/>
  <c r="P84" i="2"/>
  <c r="AB84" i="2"/>
  <c r="AF41" i="2"/>
  <c r="AF43" i="2" s="1"/>
  <c r="AF45" i="2" s="1"/>
  <c r="AF58" i="2"/>
  <c r="AF61" i="2" s="1"/>
  <c r="AF63" i="2" s="1"/>
  <c r="AF64" i="2" s="1"/>
  <c r="AE74" i="2"/>
  <c r="AE73" i="2"/>
  <c r="AG73" i="2"/>
  <c r="AG74" i="2"/>
  <c r="J84" i="2"/>
  <c r="O84" i="2"/>
  <c r="D84" i="2"/>
  <c r="L84" i="2"/>
  <c r="I84" i="2"/>
  <c r="G84" i="2"/>
  <c r="Y84" i="2"/>
  <c r="Q84" i="2"/>
  <c r="X84" i="2"/>
  <c r="V84" i="2"/>
  <c r="F84" i="2"/>
  <c r="AF53" i="2"/>
  <c r="AF54" i="2" s="1"/>
  <c r="AE58" i="2"/>
  <c r="AE41" i="2"/>
  <c r="AE43" i="2" s="1"/>
  <c r="AG81" i="2"/>
  <c r="AG80" i="2"/>
  <c r="N84" i="2"/>
  <c r="B84" i="2"/>
  <c r="AA84" i="2"/>
  <c r="AG53" i="2" l="1"/>
  <c r="AG54" i="2" s="1"/>
  <c r="AG94" i="2" s="1"/>
  <c r="B90" i="2"/>
  <c r="X90" i="2"/>
  <c r="N90" i="2"/>
  <c r="I90" i="2"/>
  <c r="D90" i="2"/>
  <c r="J90" i="2"/>
  <c r="AB90" i="2"/>
  <c r="C90" i="2"/>
  <c r="E90" i="2"/>
  <c r="Q90" i="2"/>
  <c r="R90" i="2"/>
  <c r="K90" i="2"/>
  <c r="S90" i="2"/>
  <c r="V90" i="2"/>
  <c r="G90" i="2"/>
  <c r="AA90" i="2"/>
  <c r="L90" i="2"/>
  <c r="O90" i="2"/>
  <c r="P90" i="2"/>
  <c r="M90" i="2"/>
  <c r="F90" i="2"/>
  <c r="Y90" i="2"/>
  <c r="Z90" i="2"/>
  <c r="W90" i="2"/>
  <c r="T90" i="2"/>
  <c r="AE54" i="2"/>
  <c r="AH73" i="2"/>
  <c r="AH74" i="2"/>
  <c r="AC84" i="2"/>
  <c r="AE45" i="2"/>
  <c r="AH43" i="2"/>
  <c r="AF65" i="2"/>
  <c r="AF95" i="2"/>
  <c r="AG93" i="2"/>
  <c r="AG46" i="2"/>
  <c r="AF55" i="2"/>
  <c r="AF94" i="2"/>
  <c r="AE61" i="2"/>
  <c r="AH58" i="2"/>
  <c r="AF93" i="2"/>
  <c r="AF46" i="2"/>
  <c r="AG63" i="2"/>
  <c r="AG64" i="2" s="1"/>
  <c r="AH81" i="2"/>
  <c r="AH80" i="2"/>
  <c r="U84" i="2"/>
  <c r="H84" i="2"/>
  <c r="AG55" i="2" l="1"/>
  <c r="AH53" i="2"/>
  <c r="AH54" i="2" s="1"/>
  <c r="AH94" i="2" s="1"/>
  <c r="U90" i="2"/>
  <c r="H90" i="2"/>
  <c r="AC90" i="2"/>
  <c r="AF92" i="2"/>
  <c r="AG65" i="2"/>
  <c r="AG95" i="2"/>
  <c r="AD84" i="2"/>
  <c r="AE63" i="2"/>
  <c r="AH61" i="2"/>
  <c r="AE93" i="2"/>
  <c r="AE46" i="2"/>
  <c r="AH45" i="2"/>
  <c r="AE94" i="2"/>
  <c r="AE55" i="2"/>
  <c r="AH55" i="2" l="1"/>
  <c r="AD90" i="2"/>
  <c r="AG92" i="2"/>
  <c r="AF89" i="2"/>
  <c r="AH93" i="2"/>
  <c r="AH46" i="2"/>
  <c r="AE64" i="2"/>
  <c r="AH63" i="2"/>
  <c r="AH64" i="2" s="1"/>
  <c r="AE84" i="2"/>
  <c r="AG89" i="2" l="1"/>
  <c r="AE65" i="2"/>
  <c r="AE95" i="2"/>
  <c r="AF84" i="2"/>
  <c r="AH95" i="2"/>
  <c r="AH92" i="2" s="1"/>
  <c r="AH65" i="2"/>
  <c r="AF90" i="2" l="1"/>
  <c r="AE92" i="2"/>
  <c r="AH89" i="2"/>
  <c r="AG84" i="2"/>
  <c r="AG90" i="2" l="1"/>
  <c r="AE89" i="2"/>
  <c r="AH84" i="2"/>
  <c r="AH90" i="2" l="1"/>
  <c r="AE90" i="2"/>
</calcChain>
</file>

<file path=xl/sharedStrings.xml><?xml version="1.0" encoding="utf-8"?>
<sst xmlns="http://schemas.openxmlformats.org/spreadsheetml/2006/main" count="137" uniqueCount="106">
  <si>
    <t>TEST</t>
  </si>
  <si>
    <t>Pilote
(Pilote UK)</t>
  </si>
  <si>
    <t>Structure de coûts</t>
  </si>
  <si>
    <t>Taux de transformation</t>
  </si>
  <si>
    <t>Panier</t>
  </si>
  <si>
    <t>Achats</t>
  </si>
  <si>
    <t>CA (Euro)</t>
  </si>
  <si>
    <t>Logistique + Fees</t>
  </si>
  <si>
    <t>Commandes/jour</t>
  </si>
  <si>
    <t>Frais Fixes</t>
  </si>
  <si>
    <t>Points de vente</t>
  </si>
  <si>
    <t>Coûts d'acquisition client</t>
  </si>
  <si>
    <t>Panier moyen</t>
  </si>
  <si>
    <t>Marge</t>
  </si>
  <si>
    <t>MCx</t>
  </si>
  <si>
    <t>Couts d'acquisition =  couts du trafic / taux de transformation</t>
  </si>
  <si>
    <t>Coût d'acquisition 1 visite</t>
  </si>
  <si>
    <t>VU / an</t>
  </si>
  <si>
    <t>CAPEX</t>
  </si>
  <si>
    <t>OPEX</t>
  </si>
  <si>
    <t>COGS</t>
  </si>
  <si>
    <t>FCF Y1</t>
  </si>
  <si>
    <t xml:space="preserve">Mai </t>
  </si>
  <si>
    <t>Juin</t>
  </si>
  <si>
    <t>Juillet</t>
  </si>
  <si>
    <t xml:space="preserve">Aout </t>
  </si>
  <si>
    <t xml:space="preserve">Sept </t>
  </si>
  <si>
    <t xml:space="preserve">Dec </t>
  </si>
  <si>
    <t>Janv</t>
  </si>
  <si>
    <t>Fev</t>
  </si>
  <si>
    <t xml:space="preserve">Mars </t>
  </si>
  <si>
    <t xml:space="preserve">Avril </t>
  </si>
  <si>
    <t>TOTAL 2014</t>
  </si>
  <si>
    <t>TOTAL 2015</t>
  </si>
  <si>
    <t>TOTAL 2016</t>
  </si>
  <si>
    <t xml:space="preserve"> TOTAL CA </t>
  </si>
  <si>
    <t xml:space="preserve"> TRAFFIC </t>
  </si>
  <si>
    <t xml:space="preserve"> DIRECT COSTS OF PROCUREMENT </t>
  </si>
  <si>
    <t xml:space="preserve"> Affiliation </t>
  </si>
  <si>
    <t xml:space="preserve"> Total commisions </t>
  </si>
  <si>
    <t xml:space="preserve"> Display </t>
  </si>
  <si>
    <t xml:space="preserve"> Budget Display </t>
  </si>
  <si>
    <t xml:space="preserve"> (SEO) </t>
  </si>
  <si>
    <t xml:space="preserve"> EXECUTIVE SUMMARY </t>
  </si>
  <si>
    <t xml:space="preserve"> Direct </t>
  </si>
  <si>
    <t xml:space="preserve"> Indirect </t>
  </si>
  <si>
    <t xml:space="preserve"> SEO </t>
  </si>
  <si>
    <t xml:space="preserve"> Google Adwords (SEA) </t>
  </si>
  <si>
    <t>Plan marketing</t>
  </si>
  <si>
    <t> Nb commandes</t>
  </si>
  <si>
    <t>Total nb commandes</t>
  </si>
  <si>
    <t>Nb commandes via affiliation</t>
  </si>
  <si>
    <t xml:space="preserve">Nb commandes via SEO </t>
  </si>
  <si>
    <t> Panier moyen (€)</t>
  </si>
  <si>
    <t>CHIFFRE D'AFFAIRES</t>
  </si>
  <si>
    <t xml:space="preserve"> nb / jour </t>
  </si>
  <si>
    <t> Nb commandes / jour</t>
  </si>
  <si>
    <t> CA SEG1</t>
  </si>
  <si>
    <t> CA SEG2</t>
  </si>
  <si>
    <t> CA SEG3</t>
  </si>
  <si>
    <t>Part des commandes réalisées par d'anciens clients</t>
  </si>
  <si>
    <t>Taux de conversion moyen</t>
  </si>
  <si>
    <t xml:space="preserve"> Part de Google Adwords </t>
  </si>
  <si>
    <t xml:space="preserve"> Part de Display </t>
  </si>
  <si>
    <t>Oct</t>
  </si>
  <si>
    <t>Nov</t>
  </si>
  <si>
    <t xml:space="preserve"> Part de Affiliation </t>
  </si>
  <si>
    <t> Part de Référencement naturel</t>
  </si>
  <si>
    <t> Part de Presse</t>
  </si>
  <si>
    <t> Part de Autre</t>
  </si>
  <si>
    <t xml:space="preserve"> Number of unique visiteurs </t>
  </si>
  <si>
    <t xml:space="preserve">Nb visiteurs SEM </t>
  </si>
  <si>
    <t xml:space="preserve">Nb visiteurs via display </t>
  </si>
  <si>
    <t>CPC moyen</t>
  </si>
  <si>
    <t>Budget Adwords</t>
  </si>
  <si>
    <t>Frais de gestion (agence / freelance)</t>
  </si>
  <si>
    <t>Coût d'acquisition d'un client</t>
  </si>
  <si>
    <t>Coût du canal Adwords</t>
  </si>
  <si>
    <t xml:space="preserve">Coût du canal Affiliation </t>
  </si>
  <si>
    <t>Commission moyenne</t>
  </si>
  <si>
    <t>Coût plateforme d'affiliation</t>
  </si>
  <si>
    <t xml:space="preserve"> Commission de la plateforme d'affiliation </t>
  </si>
  <si>
    <t xml:space="preserve">Coût pour 1000 bannières (CPM) </t>
  </si>
  <si>
    <t xml:space="preserve"> Taux de clics moyen (CTR) </t>
  </si>
  <si>
    <t>Commission régie / trading desk</t>
  </si>
  <si>
    <t>Frais de gestion</t>
  </si>
  <si>
    <t>Coût du canal Display</t>
  </si>
  <si>
    <t>COUTS D'ACQUISITION INDIRECTS</t>
  </si>
  <si>
    <t>Rédaction</t>
  </si>
  <si>
    <t>Consultant SEO</t>
  </si>
  <si>
    <t>Chiffre d'affaires</t>
  </si>
  <si>
    <t>Coûts d'acquisition</t>
  </si>
  <si>
    <t>Coût en % du CA</t>
  </si>
  <si>
    <t>Coût d'acquisition marginal d'un client</t>
  </si>
  <si>
    <t>Coût d'acquisition aggrégé d'un client</t>
  </si>
  <si>
    <t> Presse</t>
  </si>
  <si>
    <t xml:space="preserve">Coût du canal Press </t>
  </si>
  <si>
    <t xml:space="preserve">Coût du canal SEO </t>
  </si>
  <si>
    <t>Frais agence RP</t>
  </si>
  <si>
    <t> Total commandes via le canal Presse</t>
  </si>
  <si>
    <t> Google Adwords</t>
  </si>
  <si>
    <t>Segment 1</t>
  </si>
  <si>
    <t>Segment 2</t>
  </si>
  <si>
    <t>Segment 3</t>
  </si>
  <si>
    <t>Ce document est réservé à un usage personnel. 
Il ne peut être diffusé à plus d'une personne sans le consentement préalable de La Fabrique du Net.</t>
  </si>
  <si>
    <t>Pour obtenir le mot de passe permettant de modifier complètement le fichier Excel, écrivez-vous à l'adresse contact@lafabriquedunet.fr.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</si>
</sst>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  <numFmt numFmtId="168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0" fontId="2" fillId="0" borderId="3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3" xfId="0" applyNumberFormat="1" applyFont="1" applyBorder="1"/>
    <xf numFmtId="164" fontId="2" fillId="0" borderId="4" xfId="0" applyNumberFormat="1" applyFont="1" applyBorder="1"/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164" fontId="4" fillId="0" borderId="3" xfId="1" applyNumberFormat="1" applyFont="1" applyBorder="1"/>
    <xf numFmtId="164" fontId="4" fillId="0" borderId="4" xfId="1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43" fontId="2" fillId="0" borderId="3" xfId="1" applyFont="1" applyBorder="1"/>
    <xf numFmtId="43" fontId="2" fillId="0" borderId="4" xfId="1" applyFont="1" applyBorder="1"/>
    <xf numFmtId="164" fontId="6" fillId="4" borderId="0" xfId="1" applyNumberFormat="1" applyFont="1" applyFill="1" applyAlignment="1">
      <alignment horizontal="center" vertical="center" wrapText="1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7" xfId="1" applyNumberFormat="1" applyFont="1" applyBorder="1" applyAlignment="1">
      <alignment vertical="center"/>
    </xf>
    <xf numFmtId="43" fontId="6" fillId="4" borderId="0" xfId="1" applyFont="1" applyFill="1" applyAlignment="1">
      <alignment vertical="center"/>
    </xf>
    <xf numFmtId="164" fontId="6" fillId="4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horizontal="right" vertical="center"/>
    </xf>
    <xf numFmtId="43" fontId="2" fillId="3" borderId="0" xfId="1" applyFont="1" applyFill="1" applyAlignment="1">
      <alignment vertical="center"/>
    </xf>
    <xf numFmtId="167" fontId="2" fillId="3" borderId="0" xfId="1" applyNumberFormat="1" applyFont="1" applyFill="1" applyAlignment="1">
      <alignment vertical="center"/>
    </xf>
    <xf numFmtId="43" fontId="2" fillId="5" borderId="0" xfId="1" applyFont="1" applyFill="1" applyAlignment="1">
      <alignment vertical="center"/>
    </xf>
    <xf numFmtId="167" fontId="2" fillId="5" borderId="0" xfId="1" applyNumberFormat="1" applyFont="1" applyFill="1" applyAlignment="1">
      <alignment vertical="center"/>
    </xf>
    <xf numFmtId="168" fontId="2" fillId="5" borderId="7" xfId="1" applyNumberFormat="1" applyFont="1" applyFill="1" applyBorder="1" applyAlignment="1">
      <alignment vertical="center"/>
    </xf>
    <xf numFmtId="164" fontId="1" fillId="5" borderId="0" xfId="1" applyNumberFormat="1" applyFont="1" applyFill="1" applyAlignment="1">
      <alignment vertical="center"/>
    </xf>
    <xf numFmtId="164" fontId="1" fillId="5" borderId="7" xfId="1" applyNumberFormat="1" applyFont="1" applyFill="1" applyBorder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9" fillId="0" borderId="0" xfId="2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9" fontId="9" fillId="0" borderId="0" xfId="1" applyNumberFormat="1" applyFont="1" applyAlignment="1">
      <alignment vertical="center"/>
    </xf>
    <xf numFmtId="9" fontId="8" fillId="0" borderId="0" xfId="1" applyNumberFormat="1" applyFont="1" applyAlignment="1">
      <alignment vertical="center"/>
    </xf>
    <xf numFmtId="166" fontId="9" fillId="0" borderId="0" xfId="2" applyNumberFormat="1" applyFont="1" applyAlignment="1">
      <alignment vertical="center"/>
    </xf>
    <xf numFmtId="167" fontId="1" fillId="0" borderId="0" xfId="1" applyNumberFormat="1" applyFon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7" xfId="1" applyNumberFormat="1" applyFont="1" applyBorder="1" applyAlignment="1">
      <alignment vertical="center"/>
    </xf>
    <xf numFmtId="167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164" fontId="6" fillId="4" borderId="7" xfId="1" applyNumberFormat="1" applyFont="1" applyFill="1" applyBorder="1" applyAlignment="1">
      <alignment horizontal="center" vertical="center" wrapText="1"/>
    </xf>
    <xf numFmtId="165" fontId="1" fillId="0" borderId="7" xfId="1" applyNumberFormat="1" applyFont="1" applyBorder="1" applyAlignment="1">
      <alignment horizontal="right" vertical="center"/>
    </xf>
    <xf numFmtId="165" fontId="8" fillId="0" borderId="7" xfId="2" applyNumberFormat="1" applyFont="1" applyBorder="1" applyAlignment="1">
      <alignment horizontal="right" vertical="center"/>
    </xf>
    <xf numFmtId="164" fontId="1" fillId="0" borderId="7" xfId="1" applyNumberFormat="1" applyFont="1" applyBorder="1" applyAlignment="1">
      <alignment vertical="center"/>
    </xf>
    <xf numFmtId="9" fontId="8" fillId="0" borderId="7" xfId="1" applyNumberFormat="1" applyFont="1" applyBorder="1" applyAlignment="1">
      <alignment vertical="center"/>
    </xf>
    <xf numFmtId="167" fontId="1" fillId="0" borderId="7" xfId="1" applyNumberFormat="1" applyFont="1" applyBorder="1" applyAlignment="1">
      <alignment vertical="center"/>
    </xf>
    <xf numFmtId="43" fontId="0" fillId="0" borderId="0" xfId="1" applyFont="1" applyAlignment="1">
      <alignment horizontal="left" vertical="center" indent="1"/>
    </xf>
    <xf numFmtId="9" fontId="9" fillId="0" borderId="0" xfId="2" applyNumberFormat="1" applyFont="1" applyAlignment="1">
      <alignment horizontal="right" vertical="center" indent="2"/>
    </xf>
    <xf numFmtId="164" fontId="8" fillId="0" borderId="7" xfId="1" applyNumberFormat="1" applyFont="1" applyBorder="1" applyAlignment="1">
      <alignment vertical="center"/>
    </xf>
    <xf numFmtId="166" fontId="8" fillId="0" borderId="7" xfId="2" applyNumberFormat="1" applyFont="1" applyBorder="1" applyAlignment="1">
      <alignment vertical="center"/>
    </xf>
    <xf numFmtId="9" fontId="8" fillId="0" borderId="7" xfId="2" applyNumberFormat="1" applyFont="1" applyBorder="1" applyAlignment="1">
      <alignment horizontal="right" vertical="center" indent="2"/>
    </xf>
    <xf numFmtId="167" fontId="8" fillId="0" borderId="7" xfId="2" applyNumberFormat="1" applyFont="1" applyBorder="1" applyAlignment="1">
      <alignment vertical="center"/>
    </xf>
    <xf numFmtId="167" fontId="8" fillId="5" borderId="0" xfId="1" applyNumberFormat="1" applyFont="1" applyFill="1" applyAlignment="1">
      <alignment vertical="center"/>
    </xf>
    <xf numFmtId="167" fontId="9" fillId="5" borderId="0" xfId="1" applyNumberFormat="1" applyFont="1" applyFill="1" applyAlignment="1">
      <alignment vertical="center"/>
    </xf>
    <xf numFmtId="164" fontId="8" fillId="0" borderId="0" xfId="1" applyNumberFormat="1" applyFont="1" applyAlignment="1">
      <alignment vertical="center"/>
    </xf>
    <xf numFmtId="166" fontId="9" fillId="0" borderId="0" xfId="2" applyNumberFormat="1" applyFont="1" applyAlignment="1">
      <alignment horizontal="right" vertical="center" indent="2"/>
    </xf>
    <xf numFmtId="166" fontId="8" fillId="0" borderId="7" xfId="2" applyNumberFormat="1" applyFont="1" applyBorder="1" applyAlignment="1">
      <alignment horizontal="right" vertical="center" indent="2"/>
    </xf>
    <xf numFmtId="10" fontId="9" fillId="0" borderId="0" xfId="2" applyNumberFormat="1" applyFont="1" applyAlignment="1">
      <alignment horizontal="right" vertical="center" indent="2"/>
    </xf>
    <xf numFmtId="10" fontId="8" fillId="0" borderId="7" xfId="2" applyNumberFormat="1" applyFont="1" applyBorder="1" applyAlignment="1">
      <alignment horizontal="right" vertical="center" indent="2"/>
    </xf>
    <xf numFmtId="43" fontId="2" fillId="6" borderId="0" xfId="1" applyFont="1" applyFill="1" applyAlignment="1">
      <alignment vertical="center"/>
    </xf>
    <xf numFmtId="164" fontId="1" fillId="6" borderId="0" xfId="1" applyNumberFormat="1" applyFont="1" applyFill="1" applyAlignment="1">
      <alignment vertical="center"/>
    </xf>
    <xf numFmtId="164" fontId="8" fillId="6" borderId="7" xfId="1" applyNumberFormat="1" applyFont="1" applyFill="1" applyBorder="1" applyAlignment="1">
      <alignment vertical="center"/>
    </xf>
    <xf numFmtId="167" fontId="5" fillId="3" borderId="7" xfId="1" applyNumberFormat="1" applyFont="1" applyFill="1" applyBorder="1" applyAlignment="1">
      <alignment vertical="center"/>
    </xf>
    <xf numFmtId="167" fontId="2" fillId="3" borderId="7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7" fontId="8" fillId="5" borderId="7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5" fontId="7" fillId="5" borderId="0" xfId="0" applyNumberFormat="1" applyFont="1" applyFill="1" applyAlignment="1">
      <alignment vertical="center"/>
    </xf>
    <xf numFmtId="164" fontId="6" fillId="4" borderId="8" xfId="1" applyNumberFormat="1" applyFont="1" applyFill="1" applyBorder="1" applyAlignment="1">
      <alignment horizontal="center" vertical="center"/>
    </xf>
    <xf numFmtId="43" fontId="5" fillId="6" borderId="0" xfId="1" applyFont="1" applyFill="1" applyAlignment="1">
      <alignment vertical="center"/>
    </xf>
    <xf numFmtId="167" fontId="5" fillId="6" borderId="0" xfId="1" applyNumberFormat="1" applyFont="1" applyFill="1" applyAlignment="1">
      <alignment vertical="center"/>
    </xf>
    <xf numFmtId="167" fontId="5" fillId="6" borderId="7" xfId="1" applyNumberFormat="1" applyFont="1" applyFill="1" applyBorder="1" applyAlignment="1">
      <alignment vertical="center"/>
    </xf>
    <xf numFmtId="164" fontId="5" fillId="6" borderId="0" xfId="1" applyNumberFormat="1" applyFont="1" applyFill="1" applyAlignment="1">
      <alignment vertical="center"/>
    </xf>
    <xf numFmtId="164" fontId="5" fillId="6" borderId="7" xfId="1" applyNumberFormat="1" applyFont="1" applyFill="1" applyBorder="1" applyAlignment="1">
      <alignment vertical="center"/>
    </xf>
    <xf numFmtId="43" fontId="2" fillId="6" borderId="9" xfId="1" applyFont="1" applyFill="1" applyBorder="1" applyAlignment="1">
      <alignment vertical="center"/>
    </xf>
    <xf numFmtId="43" fontId="4" fillId="5" borderId="0" xfId="1" applyFont="1" applyFill="1" applyAlignment="1">
      <alignment horizontal="left" vertical="center" indent="1"/>
    </xf>
    <xf numFmtId="10" fontId="4" fillId="5" borderId="0" xfId="1" applyNumberFormat="1" applyFont="1" applyFill="1" applyAlignment="1">
      <alignment vertical="center"/>
    </xf>
    <xf numFmtId="10" fontId="4" fillId="5" borderId="7" xfId="1" applyNumberFormat="1" applyFont="1" applyFill="1" applyBorder="1" applyAlignment="1">
      <alignment vertical="center"/>
    </xf>
    <xf numFmtId="167" fontId="5" fillId="3" borderId="0" xfId="1" applyNumberFormat="1" applyFont="1" applyFill="1" applyAlignment="1">
      <alignment vertical="center"/>
    </xf>
    <xf numFmtId="167" fontId="5" fillId="6" borderId="10" xfId="1" applyNumberFormat="1" applyFont="1" applyFill="1" applyBorder="1" applyAlignment="1">
      <alignment vertical="center"/>
    </xf>
    <xf numFmtId="167" fontId="5" fillId="6" borderId="8" xfId="1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7" fontId="2" fillId="6" borderId="0" xfId="1" applyNumberFormat="1" applyFont="1" applyFill="1" applyAlignment="1">
      <alignment vertical="center"/>
    </xf>
    <xf numFmtId="168" fontId="2" fillId="6" borderId="7" xfId="1" applyNumberFormat="1" applyFont="1" applyFill="1" applyBorder="1" applyAlignment="1">
      <alignment vertical="center"/>
    </xf>
    <xf numFmtId="0" fontId="1" fillId="5" borderId="0" xfId="1" applyNumberFormat="1" applyFont="1" applyFill="1" applyAlignment="1">
      <alignment vertical="center"/>
    </xf>
    <xf numFmtId="0" fontId="1" fillId="5" borderId="7" xfId="1" applyNumberFormat="1" applyFont="1" applyFill="1" applyBorder="1" applyAlignment="1">
      <alignment vertical="center"/>
    </xf>
    <xf numFmtId="1" fontId="1" fillId="5" borderId="7" xfId="1" applyNumberFormat="1" applyFont="1" applyFill="1" applyBorder="1" applyAlignment="1">
      <alignment vertical="center"/>
    </xf>
    <xf numFmtId="43" fontId="0" fillId="0" borderId="0" xfId="1" applyNumberFormat="1" applyFont="1" applyAlignment="1">
      <alignment horizontal="left" vertical="center" indent="1"/>
    </xf>
    <xf numFmtId="43" fontId="10" fillId="7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121920</xdr:rowOff>
    </xdr:from>
    <xdr:to>
      <xdr:col>0</xdr:col>
      <xdr:colOff>2133424</xdr:colOff>
      <xdr:row>103</xdr:row>
      <xdr:rowOff>53290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1140"/>
          <a:ext cx="2133424" cy="6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>
      <selection activeCell="C5" sqref="C5"/>
    </sheetView>
  </sheetViews>
  <sheetFormatPr baseColWidth="10" defaultRowHeight="14.4" x14ac:dyDescent="0.3"/>
  <cols>
    <col min="2" max="2" width="27.44140625" customWidth="1"/>
  </cols>
  <sheetData>
    <row r="1" spans="2:15" ht="15.6" x14ac:dyDescent="0.3">
      <c r="B1" s="1"/>
      <c r="C1" s="102" t="s">
        <v>0</v>
      </c>
      <c r="D1" s="103"/>
      <c r="E1" s="1"/>
      <c r="F1" s="102" t="s">
        <v>1</v>
      </c>
      <c r="G1" s="103"/>
      <c r="H1" s="1"/>
      <c r="I1" s="1"/>
      <c r="J1" s="102"/>
      <c r="K1" s="103"/>
      <c r="L1" s="1"/>
      <c r="M1" s="1" t="s">
        <v>2</v>
      </c>
      <c r="N1" s="1"/>
      <c r="O1" s="1"/>
    </row>
    <row r="2" spans="2:15" ht="15" x14ac:dyDescent="0.25">
      <c r="B2" s="2" t="s">
        <v>3</v>
      </c>
      <c r="C2" s="7">
        <v>5.0000000000000001E-3</v>
      </c>
      <c r="D2" s="8">
        <v>0.01</v>
      </c>
      <c r="E2" s="2"/>
      <c r="F2" s="7">
        <v>1.4999999999999999E-2</v>
      </c>
      <c r="G2" s="8">
        <v>0.03</v>
      </c>
      <c r="H2" s="2"/>
      <c r="I2" s="2"/>
      <c r="J2" s="7"/>
      <c r="K2" s="8"/>
      <c r="L2" s="2"/>
      <c r="M2" s="2"/>
      <c r="N2" s="2" t="s">
        <v>4</v>
      </c>
      <c r="O2" s="4">
        <v>100</v>
      </c>
    </row>
    <row r="3" spans="2:15" ht="15" x14ac:dyDescent="0.25">
      <c r="B3" s="1"/>
      <c r="C3" s="9"/>
      <c r="D3" s="10"/>
      <c r="E3" s="1"/>
      <c r="F3" s="9"/>
      <c r="G3" s="10"/>
      <c r="H3" s="1"/>
      <c r="I3" s="1"/>
      <c r="J3" s="9"/>
      <c r="K3" s="10"/>
      <c r="L3" s="1"/>
      <c r="M3" s="1"/>
      <c r="N3" s="6" t="s">
        <v>5</v>
      </c>
      <c r="O3" s="5">
        <v>50</v>
      </c>
    </row>
    <row r="4" spans="2:15" ht="15" x14ac:dyDescent="0.25">
      <c r="B4" s="2" t="s">
        <v>6</v>
      </c>
      <c r="C4" s="23">
        <v>25000</v>
      </c>
      <c r="D4" s="24">
        <v>50000</v>
      </c>
      <c r="E4" s="2"/>
      <c r="F4" s="11">
        <v>300000</v>
      </c>
      <c r="G4" s="12">
        <v>600000</v>
      </c>
      <c r="H4" s="2"/>
      <c r="I4" s="2"/>
      <c r="J4" s="11"/>
      <c r="K4" s="12"/>
      <c r="L4" s="2"/>
      <c r="M4" s="2"/>
      <c r="N4" s="6" t="s">
        <v>7</v>
      </c>
      <c r="O4" s="5">
        <v>15</v>
      </c>
    </row>
    <row r="5" spans="2:15" ht="15" x14ac:dyDescent="0.25">
      <c r="B5" s="3" t="s">
        <v>8</v>
      </c>
      <c r="C5" s="13">
        <v>1</v>
      </c>
      <c r="D5" s="14">
        <v>2</v>
      </c>
      <c r="E5" s="3"/>
      <c r="F5" s="13">
        <v>12</v>
      </c>
      <c r="G5" s="14">
        <v>24</v>
      </c>
      <c r="H5" s="3"/>
      <c r="I5" s="3"/>
      <c r="J5" s="13"/>
      <c r="K5" s="14"/>
      <c r="L5" s="1"/>
      <c r="M5" s="1"/>
      <c r="N5" s="6" t="s">
        <v>9</v>
      </c>
      <c r="O5" s="5">
        <v>10</v>
      </c>
    </row>
    <row r="6" spans="2:15" x14ac:dyDescent="0.3">
      <c r="B6" s="3" t="s">
        <v>10</v>
      </c>
      <c r="C6" s="13">
        <v>1</v>
      </c>
      <c r="D6" s="14">
        <v>1</v>
      </c>
      <c r="E6" s="3"/>
      <c r="F6" s="13">
        <v>5</v>
      </c>
      <c r="G6" s="14">
        <v>5</v>
      </c>
      <c r="H6" s="3"/>
      <c r="I6" s="3"/>
      <c r="J6" s="13"/>
      <c r="K6" s="14"/>
      <c r="L6" s="1"/>
      <c r="M6" s="1"/>
      <c r="N6" s="6" t="s">
        <v>11</v>
      </c>
      <c r="O6" s="5">
        <v>15</v>
      </c>
    </row>
    <row r="7" spans="2:15" ht="15" x14ac:dyDescent="0.25">
      <c r="B7" s="3" t="s">
        <v>12</v>
      </c>
      <c r="C7" s="13">
        <v>100</v>
      </c>
      <c r="D7" s="14">
        <v>100</v>
      </c>
      <c r="E7" s="3"/>
      <c r="F7" s="13">
        <v>100</v>
      </c>
      <c r="G7" s="14">
        <v>100</v>
      </c>
      <c r="H7" s="3"/>
      <c r="I7" s="3"/>
      <c r="J7" s="13"/>
      <c r="K7" s="14"/>
      <c r="L7" s="1"/>
      <c r="M7" s="1"/>
      <c r="N7" s="6" t="s">
        <v>13</v>
      </c>
      <c r="O7" s="5">
        <v>10</v>
      </c>
    </row>
    <row r="8" spans="2:15" ht="15" x14ac:dyDescent="0.25">
      <c r="B8" s="1"/>
      <c r="C8" s="9"/>
      <c r="D8" s="10"/>
      <c r="E8" s="1"/>
      <c r="F8" s="9"/>
      <c r="G8" s="10"/>
      <c r="H8" s="1"/>
      <c r="I8" s="1"/>
      <c r="J8" s="9"/>
      <c r="K8" s="10"/>
      <c r="L8" s="1"/>
      <c r="M8" s="1"/>
      <c r="N8" s="1"/>
      <c r="O8" s="1"/>
    </row>
    <row r="9" spans="2:15" ht="15" x14ac:dyDescent="0.25">
      <c r="B9" s="2" t="s">
        <v>14</v>
      </c>
      <c r="C9" s="15">
        <v>37500</v>
      </c>
      <c r="D9" s="16">
        <v>37500</v>
      </c>
      <c r="E9" s="2"/>
      <c r="F9" s="15">
        <v>150000</v>
      </c>
      <c r="G9" s="16">
        <v>150000</v>
      </c>
      <c r="H9" s="2"/>
      <c r="I9" s="2"/>
      <c r="J9" s="15"/>
      <c r="K9" s="16"/>
      <c r="L9" s="2"/>
      <c r="M9" s="2" t="s">
        <v>15</v>
      </c>
      <c r="N9" s="2"/>
      <c r="O9" s="2"/>
    </row>
    <row r="10" spans="2:15" x14ac:dyDescent="0.3">
      <c r="B10" s="3" t="s">
        <v>16</v>
      </c>
      <c r="C10" s="17">
        <v>0.75</v>
      </c>
      <c r="D10" s="18">
        <v>0.75</v>
      </c>
      <c r="E10" s="3"/>
      <c r="F10" s="17">
        <v>0.75</v>
      </c>
      <c r="G10" s="18">
        <v>0.75</v>
      </c>
      <c r="H10" s="3"/>
      <c r="I10" s="3"/>
      <c r="J10" s="17"/>
      <c r="K10" s="18"/>
      <c r="L10" s="1"/>
      <c r="M10" s="1"/>
      <c r="N10" s="1"/>
      <c r="O10" s="1"/>
    </row>
    <row r="11" spans="2:15" ht="15" x14ac:dyDescent="0.25">
      <c r="B11" s="3" t="s">
        <v>17</v>
      </c>
      <c r="C11" s="19">
        <v>50000</v>
      </c>
      <c r="D11" s="20">
        <v>50000</v>
      </c>
      <c r="E11" s="3"/>
      <c r="F11" s="19">
        <v>200000</v>
      </c>
      <c r="G11" s="20">
        <v>200000</v>
      </c>
      <c r="H11" s="3"/>
      <c r="I11" s="3"/>
      <c r="J11" s="19"/>
      <c r="K11" s="20"/>
      <c r="L11" s="1"/>
      <c r="M11" s="1"/>
      <c r="N11" s="1"/>
      <c r="O11" s="1"/>
    </row>
    <row r="12" spans="2:15" ht="15" x14ac:dyDescent="0.25">
      <c r="B12" s="1"/>
      <c r="C12" s="9"/>
      <c r="D12" s="10"/>
      <c r="E12" s="1"/>
      <c r="F12" s="9"/>
      <c r="G12" s="10"/>
      <c r="H12" s="1"/>
      <c r="I12" s="1"/>
      <c r="J12" s="9"/>
      <c r="K12" s="10"/>
      <c r="L12" s="1"/>
      <c r="M12" s="1"/>
      <c r="N12" s="1"/>
      <c r="O12" s="1"/>
    </row>
    <row r="13" spans="2:15" ht="15" x14ac:dyDescent="0.25">
      <c r="B13" s="2" t="s">
        <v>18</v>
      </c>
      <c r="C13" s="11">
        <v>150000</v>
      </c>
      <c r="D13" s="12">
        <v>150000</v>
      </c>
      <c r="E13" s="2"/>
      <c r="F13" s="11">
        <v>750000</v>
      </c>
      <c r="G13" s="12">
        <v>750000</v>
      </c>
      <c r="H13" s="2"/>
      <c r="I13" s="2"/>
      <c r="J13" s="11"/>
      <c r="K13" s="12"/>
      <c r="L13" s="2"/>
      <c r="M13" s="2"/>
      <c r="N13" s="2"/>
      <c r="O13" s="2"/>
    </row>
    <row r="14" spans="2:15" ht="15" x14ac:dyDescent="0.25">
      <c r="B14" s="2" t="s">
        <v>19</v>
      </c>
      <c r="C14" s="11">
        <v>600000</v>
      </c>
      <c r="D14" s="12">
        <v>600000</v>
      </c>
      <c r="E14" s="2"/>
      <c r="F14" s="11">
        <v>1300000</v>
      </c>
      <c r="G14" s="12">
        <v>1300000</v>
      </c>
      <c r="H14" s="2"/>
      <c r="I14" s="2"/>
      <c r="J14" s="11"/>
      <c r="K14" s="12"/>
      <c r="L14" s="2"/>
      <c r="M14" s="2"/>
      <c r="N14" s="2"/>
      <c r="O14" s="2"/>
    </row>
    <row r="15" spans="2:15" ht="15" x14ac:dyDescent="0.25">
      <c r="B15" s="2" t="s">
        <v>20</v>
      </c>
      <c r="C15" s="11">
        <v>16250</v>
      </c>
      <c r="D15" s="12">
        <v>32500</v>
      </c>
      <c r="E15" s="2"/>
      <c r="F15" s="11">
        <v>195000</v>
      </c>
      <c r="G15" s="12">
        <v>390000</v>
      </c>
      <c r="H15" s="2"/>
      <c r="I15" s="2"/>
      <c r="J15" s="11"/>
      <c r="K15" s="12"/>
      <c r="L15" s="2"/>
      <c r="M15" s="2"/>
      <c r="N15" s="2"/>
      <c r="O15" s="2"/>
    </row>
    <row r="16" spans="2:15" ht="15" x14ac:dyDescent="0.25">
      <c r="B16" s="1"/>
      <c r="C16" s="9"/>
      <c r="D16" s="10"/>
      <c r="E16" s="1"/>
      <c r="F16" s="9"/>
      <c r="G16" s="10"/>
      <c r="H16" s="1"/>
      <c r="I16" s="1"/>
      <c r="J16" s="9"/>
      <c r="K16" s="10"/>
      <c r="L16" s="1"/>
      <c r="M16" s="1"/>
      <c r="N16" s="1"/>
      <c r="O16" s="1"/>
    </row>
    <row r="17" spans="2:11" ht="15" x14ac:dyDescent="0.25">
      <c r="B17" s="2" t="s">
        <v>21</v>
      </c>
      <c r="C17" s="21">
        <v>-778750</v>
      </c>
      <c r="D17" s="22">
        <v>-770000</v>
      </c>
      <c r="E17" s="2"/>
      <c r="F17" s="21">
        <v>-2095000</v>
      </c>
      <c r="G17" s="22">
        <v>-1990000</v>
      </c>
      <c r="H17" s="2"/>
      <c r="I17" s="2"/>
      <c r="J17" s="21"/>
      <c r="K17" s="22"/>
    </row>
  </sheetData>
  <mergeCells count="3">
    <mergeCell ref="C1:D1"/>
    <mergeCell ref="F1:G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88" sqref="H88"/>
    </sheetView>
  </sheetViews>
  <sheetFormatPr baseColWidth="10" defaultColWidth="11.44140625" defaultRowHeight="14.4" outlineLevelRow="1" outlineLevelCol="1" x14ac:dyDescent="0.3"/>
  <cols>
    <col min="1" max="1" width="35.88671875" style="28" customWidth="1"/>
    <col min="2" max="7" width="10.6640625" style="28" customWidth="1"/>
    <col min="8" max="8" width="11.88671875" style="28" customWidth="1"/>
    <col min="9" max="10" width="10.6640625" style="28" hidden="1" customWidth="1" outlineLevel="1"/>
    <col min="11" max="11" width="11.6640625" style="28" hidden="1" customWidth="1" outlineLevel="1"/>
    <col min="12" max="16" width="10.6640625" style="28" hidden="1" customWidth="1" outlineLevel="1"/>
    <col min="17" max="20" width="12.6640625" style="28" hidden="1" customWidth="1" outlineLevel="1"/>
    <col min="21" max="21" width="12.5546875" style="28" customWidth="1" collapsed="1"/>
    <col min="22" max="33" width="12.6640625" style="28" hidden="1" customWidth="1" outlineLevel="1"/>
    <col min="34" max="34" width="12.5546875" style="28" customWidth="1" collapsed="1"/>
    <col min="35" max="16384" width="11.44140625" style="79"/>
  </cols>
  <sheetData>
    <row r="1" spans="1:34" ht="24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30" customHeight="1" x14ac:dyDescent="0.3">
      <c r="A2" s="101" t="s">
        <v>48</v>
      </c>
      <c r="B2" s="77" t="s">
        <v>24</v>
      </c>
      <c r="C2" s="77" t="s">
        <v>25</v>
      </c>
      <c r="D2" s="77" t="s">
        <v>26</v>
      </c>
      <c r="E2" s="77" t="s">
        <v>64</v>
      </c>
      <c r="F2" s="77" t="s">
        <v>65</v>
      </c>
      <c r="G2" s="77" t="s">
        <v>27</v>
      </c>
      <c r="H2" s="81" t="s">
        <v>32</v>
      </c>
      <c r="I2" s="77" t="s">
        <v>28</v>
      </c>
      <c r="J2" s="77" t="s">
        <v>29</v>
      </c>
      <c r="K2" s="77" t="s">
        <v>30</v>
      </c>
      <c r="L2" s="77" t="s">
        <v>31</v>
      </c>
      <c r="M2" s="77" t="s">
        <v>22</v>
      </c>
      <c r="N2" s="77" t="s">
        <v>23</v>
      </c>
      <c r="O2" s="77" t="s">
        <v>24</v>
      </c>
      <c r="P2" s="77" t="s">
        <v>25</v>
      </c>
      <c r="Q2" s="77" t="s">
        <v>26</v>
      </c>
      <c r="R2" s="77" t="s">
        <v>64</v>
      </c>
      <c r="S2" s="77" t="s">
        <v>65</v>
      </c>
      <c r="T2" s="77" t="s">
        <v>27</v>
      </c>
      <c r="U2" s="81" t="s">
        <v>33</v>
      </c>
      <c r="V2" s="77" t="s">
        <v>28</v>
      </c>
      <c r="W2" s="77" t="s">
        <v>29</v>
      </c>
      <c r="X2" s="77" t="s">
        <v>30</v>
      </c>
      <c r="Y2" s="77" t="s">
        <v>31</v>
      </c>
      <c r="Z2" s="77" t="s">
        <v>22</v>
      </c>
      <c r="AA2" s="77" t="s">
        <v>23</v>
      </c>
      <c r="AB2" s="77" t="s">
        <v>24</v>
      </c>
      <c r="AC2" s="77" t="s">
        <v>25</v>
      </c>
      <c r="AD2" s="77" t="s">
        <v>26</v>
      </c>
      <c r="AE2" s="77" t="s">
        <v>64</v>
      </c>
      <c r="AF2" s="77" t="s">
        <v>65</v>
      </c>
      <c r="AG2" s="77" t="s">
        <v>27</v>
      </c>
      <c r="AH2" s="81" t="s">
        <v>34</v>
      </c>
    </row>
    <row r="3" spans="1:34" customFormat="1" ht="2.4" customHeight="1" x14ac:dyDescent="0.3"/>
    <row r="4" spans="1:34" hidden="1" outlineLevel="1" x14ac:dyDescent="0.3">
      <c r="A4" s="26" t="s">
        <v>55</v>
      </c>
      <c r="B4" s="27">
        <v>31</v>
      </c>
      <c r="C4" s="27">
        <v>31</v>
      </c>
      <c r="D4" s="27">
        <v>30</v>
      </c>
      <c r="E4" s="27">
        <v>31</v>
      </c>
      <c r="F4" s="27">
        <v>30</v>
      </c>
      <c r="G4" s="27">
        <v>31</v>
      </c>
      <c r="H4" s="29">
        <f>AVERAGE(B4:G4)</f>
        <v>30.666666666666668</v>
      </c>
      <c r="I4" s="27">
        <v>31</v>
      </c>
      <c r="J4" s="27">
        <v>28</v>
      </c>
      <c r="K4" s="27">
        <v>31</v>
      </c>
      <c r="L4" s="27">
        <v>30</v>
      </c>
      <c r="M4" s="27">
        <v>31</v>
      </c>
      <c r="N4" s="27">
        <v>29.8</v>
      </c>
      <c r="O4" s="27">
        <v>31</v>
      </c>
      <c r="P4" s="27">
        <v>31</v>
      </c>
      <c r="Q4" s="27">
        <v>30</v>
      </c>
      <c r="R4" s="27">
        <v>31</v>
      </c>
      <c r="S4" s="27">
        <v>30</v>
      </c>
      <c r="T4" s="27">
        <v>31</v>
      </c>
      <c r="U4" s="29">
        <f>AVERAGE(O4:T4)</f>
        <v>30.666666666666668</v>
      </c>
      <c r="V4" s="27">
        <v>30</v>
      </c>
      <c r="W4" s="27">
        <v>29</v>
      </c>
      <c r="X4" s="27">
        <v>31</v>
      </c>
      <c r="Y4" s="27">
        <v>28</v>
      </c>
      <c r="Z4" s="27">
        <v>31</v>
      </c>
      <c r="AA4" s="27">
        <v>30</v>
      </c>
      <c r="AB4" s="27">
        <v>31</v>
      </c>
      <c r="AC4" s="27">
        <v>30</v>
      </c>
      <c r="AD4" s="27">
        <v>31</v>
      </c>
      <c r="AE4" s="27">
        <v>31</v>
      </c>
      <c r="AF4" s="27">
        <v>30</v>
      </c>
      <c r="AG4" s="27">
        <v>31</v>
      </c>
      <c r="AH4" s="29">
        <f>AVERAGE(AB4:AG4)</f>
        <v>30.666666666666668</v>
      </c>
    </row>
    <row r="5" spans="1:34" ht="18.75" customHeight="1" collapsed="1" x14ac:dyDescent="0.25">
      <c r="A5" s="30" t="s">
        <v>54</v>
      </c>
      <c r="B5" s="31"/>
      <c r="C5" s="31"/>
      <c r="D5" s="31"/>
      <c r="E5" s="31"/>
      <c r="F5" s="31"/>
      <c r="G5" s="31"/>
      <c r="H5" s="2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5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51"/>
    </row>
    <row r="6" spans="1:34" hidden="1" outlineLevel="1" x14ac:dyDescent="0.3">
      <c r="A6" s="26" t="s">
        <v>101</v>
      </c>
      <c r="B6" s="32"/>
      <c r="C6" s="27"/>
      <c r="D6" s="27"/>
      <c r="E6" s="27"/>
      <c r="F6" s="27"/>
      <c r="G6" s="27"/>
      <c r="H6" s="2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9"/>
    </row>
    <row r="7" spans="1:34" collapsed="1" x14ac:dyDescent="0.3">
      <c r="A7" s="57" t="s">
        <v>56</v>
      </c>
      <c r="B7" s="50">
        <v>1</v>
      </c>
      <c r="C7" s="50">
        <v>2</v>
      </c>
      <c r="D7" s="50">
        <v>4</v>
      </c>
      <c r="E7" s="50">
        <v>6</v>
      </c>
      <c r="F7" s="50">
        <v>8</v>
      </c>
      <c r="G7" s="50">
        <v>10</v>
      </c>
      <c r="H7" s="59">
        <f>AVERAGE(B7:G7)</f>
        <v>5.166666666666667</v>
      </c>
      <c r="I7" s="50">
        <v>12</v>
      </c>
      <c r="J7" s="50">
        <v>14</v>
      </c>
      <c r="K7" s="50">
        <v>16</v>
      </c>
      <c r="L7" s="50">
        <v>18</v>
      </c>
      <c r="M7" s="50">
        <v>20</v>
      </c>
      <c r="N7" s="50">
        <v>22</v>
      </c>
      <c r="O7" s="50">
        <v>24</v>
      </c>
      <c r="P7" s="50">
        <v>26</v>
      </c>
      <c r="Q7" s="50">
        <v>28</v>
      </c>
      <c r="R7" s="50">
        <v>30</v>
      </c>
      <c r="S7" s="50">
        <v>32</v>
      </c>
      <c r="T7" s="50">
        <v>34</v>
      </c>
      <c r="U7" s="59">
        <f>AVERAGE(I7:T7)</f>
        <v>23</v>
      </c>
      <c r="V7" s="50">
        <v>36</v>
      </c>
      <c r="W7" s="50">
        <v>38</v>
      </c>
      <c r="X7" s="50">
        <v>40</v>
      </c>
      <c r="Y7" s="50">
        <v>40</v>
      </c>
      <c r="Z7" s="50">
        <v>40</v>
      </c>
      <c r="AA7" s="50">
        <v>40</v>
      </c>
      <c r="AB7" s="50">
        <v>40</v>
      </c>
      <c r="AC7" s="50">
        <v>40</v>
      </c>
      <c r="AD7" s="50">
        <v>40</v>
      </c>
      <c r="AE7" s="50">
        <v>40</v>
      </c>
      <c r="AF7" s="50">
        <v>40</v>
      </c>
      <c r="AG7" s="50">
        <v>40</v>
      </c>
      <c r="AH7" s="59">
        <f>AVERAGE(V7:AG7)</f>
        <v>39.5</v>
      </c>
    </row>
    <row r="8" spans="1:34" x14ac:dyDescent="0.3">
      <c r="A8" s="57" t="s">
        <v>49</v>
      </c>
      <c r="B8" s="27">
        <f>B$4*B7</f>
        <v>31</v>
      </c>
      <c r="C8" s="27">
        <f t="shared" ref="C8:AG8" si="0">C$4*C7</f>
        <v>62</v>
      </c>
      <c r="D8" s="27">
        <f t="shared" si="0"/>
        <v>120</v>
      </c>
      <c r="E8" s="27">
        <f t="shared" si="0"/>
        <v>186</v>
      </c>
      <c r="F8" s="27">
        <f t="shared" si="0"/>
        <v>240</v>
      </c>
      <c r="G8" s="27">
        <f t="shared" si="0"/>
        <v>310</v>
      </c>
      <c r="H8" s="29">
        <f>SUM(B8:G8)</f>
        <v>949</v>
      </c>
      <c r="I8" s="27">
        <f t="shared" si="0"/>
        <v>372</v>
      </c>
      <c r="J8" s="27">
        <f t="shared" si="0"/>
        <v>392</v>
      </c>
      <c r="K8" s="27">
        <f t="shared" si="0"/>
        <v>496</v>
      </c>
      <c r="L8" s="27">
        <f t="shared" si="0"/>
        <v>540</v>
      </c>
      <c r="M8" s="27">
        <f t="shared" si="0"/>
        <v>620</v>
      </c>
      <c r="N8" s="27">
        <f t="shared" si="0"/>
        <v>655.6</v>
      </c>
      <c r="O8" s="27">
        <f t="shared" si="0"/>
        <v>744</v>
      </c>
      <c r="P8" s="27">
        <f t="shared" si="0"/>
        <v>806</v>
      </c>
      <c r="Q8" s="27">
        <f t="shared" si="0"/>
        <v>840</v>
      </c>
      <c r="R8" s="27">
        <f t="shared" si="0"/>
        <v>930</v>
      </c>
      <c r="S8" s="27">
        <f t="shared" si="0"/>
        <v>960</v>
      </c>
      <c r="T8" s="27">
        <f t="shared" si="0"/>
        <v>1054</v>
      </c>
      <c r="U8" s="29">
        <f>SUM(I8:T8)</f>
        <v>8409.6</v>
      </c>
      <c r="V8" s="27">
        <f t="shared" si="0"/>
        <v>1080</v>
      </c>
      <c r="W8" s="27">
        <f t="shared" si="0"/>
        <v>1102</v>
      </c>
      <c r="X8" s="27">
        <f t="shared" si="0"/>
        <v>1240</v>
      </c>
      <c r="Y8" s="27">
        <f t="shared" si="0"/>
        <v>1120</v>
      </c>
      <c r="Z8" s="27">
        <f t="shared" si="0"/>
        <v>1240</v>
      </c>
      <c r="AA8" s="27">
        <f t="shared" si="0"/>
        <v>1200</v>
      </c>
      <c r="AB8" s="27">
        <f t="shared" si="0"/>
        <v>1240</v>
      </c>
      <c r="AC8" s="27">
        <f t="shared" si="0"/>
        <v>1200</v>
      </c>
      <c r="AD8" s="27">
        <f t="shared" si="0"/>
        <v>1240</v>
      </c>
      <c r="AE8" s="27">
        <f t="shared" si="0"/>
        <v>1240</v>
      </c>
      <c r="AF8" s="27">
        <f t="shared" si="0"/>
        <v>1200</v>
      </c>
      <c r="AG8" s="27">
        <f t="shared" si="0"/>
        <v>1240</v>
      </c>
      <c r="AH8" s="29">
        <f>SUM(V8:AG8)</f>
        <v>14342</v>
      </c>
    </row>
    <row r="9" spans="1:34" x14ac:dyDescent="0.3">
      <c r="A9" s="57" t="s">
        <v>53</v>
      </c>
      <c r="B9" s="49">
        <v>100</v>
      </c>
      <c r="C9" s="49">
        <v>100</v>
      </c>
      <c r="D9" s="49">
        <v>100</v>
      </c>
      <c r="E9" s="49">
        <v>100</v>
      </c>
      <c r="F9" s="49">
        <v>100</v>
      </c>
      <c r="G9" s="49">
        <v>100</v>
      </c>
      <c r="H9" s="48">
        <f>AVERAGE(B9:G9)</f>
        <v>100</v>
      </c>
      <c r="I9" s="49">
        <v>100</v>
      </c>
      <c r="J9" s="49">
        <v>100</v>
      </c>
      <c r="K9" s="49">
        <v>100</v>
      </c>
      <c r="L9" s="49">
        <v>100</v>
      </c>
      <c r="M9" s="49">
        <v>100</v>
      </c>
      <c r="N9" s="49">
        <v>100</v>
      </c>
      <c r="O9" s="49">
        <v>100</v>
      </c>
      <c r="P9" s="49">
        <v>100</v>
      </c>
      <c r="Q9" s="49">
        <v>100</v>
      </c>
      <c r="R9" s="49">
        <v>100</v>
      </c>
      <c r="S9" s="49">
        <v>100</v>
      </c>
      <c r="T9" s="49">
        <v>100</v>
      </c>
      <c r="U9" s="48">
        <f>AVERAGE(I9:T9)</f>
        <v>100</v>
      </c>
      <c r="V9" s="49">
        <v>110</v>
      </c>
      <c r="W9" s="49">
        <v>110</v>
      </c>
      <c r="X9" s="49">
        <v>110</v>
      </c>
      <c r="Y9" s="49">
        <v>110</v>
      </c>
      <c r="Z9" s="49">
        <v>110</v>
      </c>
      <c r="AA9" s="49">
        <v>110</v>
      </c>
      <c r="AB9" s="49">
        <v>110</v>
      </c>
      <c r="AC9" s="49">
        <v>110</v>
      </c>
      <c r="AD9" s="49">
        <v>110</v>
      </c>
      <c r="AE9" s="49">
        <v>110</v>
      </c>
      <c r="AF9" s="49">
        <v>110</v>
      </c>
      <c r="AG9" s="49">
        <v>110</v>
      </c>
      <c r="AH9" s="48">
        <f>AVERAGE(V9:AG9)</f>
        <v>110</v>
      </c>
    </row>
    <row r="10" spans="1:34" s="78" customFormat="1" x14ac:dyDescent="0.3">
      <c r="A10" s="70" t="s">
        <v>57</v>
      </c>
      <c r="B10" s="95">
        <f t="shared" ref="B10:G10" si="1">+B9*B8</f>
        <v>3100</v>
      </c>
      <c r="C10" s="95">
        <f t="shared" si="1"/>
        <v>6200</v>
      </c>
      <c r="D10" s="95">
        <f t="shared" si="1"/>
        <v>12000</v>
      </c>
      <c r="E10" s="95">
        <f t="shared" si="1"/>
        <v>18600</v>
      </c>
      <c r="F10" s="95">
        <f t="shared" si="1"/>
        <v>24000</v>
      </c>
      <c r="G10" s="95">
        <f t="shared" si="1"/>
        <v>31000</v>
      </c>
      <c r="H10" s="96">
        <f>SUM(B10:G10)</f>
        <v>94900</v>
      </c>
      <c r="I10" s="95">
        <f t="shared" ref="I10:T10" si="2">+I9*I8</f>
        <v>37200</v>
      </c>
      <c r="J10" s="95">
        <f t="shared" si="2"/>
        <v>39200</v>
      </c>
      <c r="K10" s="95">
        <f t="shared" si="2"/>
        <v>49600</v>
      </c>
      <c r="L10" s="95">
        <f t="shared" si="2"/>
        <v>54000</v>
      </c>
      <c r="M10" s="95">
        <f t="shared" si="2"/>
        <v>62000</v>
      </c>
      <c r="N10" s="95">
        <f t="shared" si="2"/>
        <v>65560</v>
      </c>
      <c r="O10" s="95">
        <f t="shared" si="2"/>
        <v>74400</v>
      </c>
      <c r="P10" s="95">
        <f t="shared" si="2"/>
        <v>80600</v>
      </c>
      <c r="Q10" s="95">
        <f t="shared" si="2"/>
        <v>84000</v>
      </c>
      <c r="R10" s="95">
        <f t="shared" si="2"/>
        <v>93000</v>
      </c>
      <c r="S10" s="95">
        <f t="shared" si="2"/>
        <v>96000</v>
      </c>
      <c r="T10" s="95">
        <f t="shared" si="2"/>
        <v>105400</v>
      </c>
      <c r="U10" s="96">
        <f>SUM(I10:T10)</f>
        <v>840960</v>
      </c>
      <c r="V10" s="95">
        <f t="shared" ref="V10:AG10" si="3">+V9*V8</f>
        <v>118800</v>
      </c>
      <c r="W10" s="95">
        <f t="shared" si="3"/>
        <v>121220</v>
      </c>
      <c r="X10" s="95">
        <f t="shared" si="3"/>
        <v>136400</v>
      </c>
      <c r="Y10" s="95">
        <f t="shared" si="3"/>
        <v>123200</v>
      </c>
      <c r="Z10" s="95">
        <f t="shared" si="3"/>
        <v>136400</v>
      </c>
      <c r="AA10" s="95">
        <f t="shared" si="3"/>
        <v>132000</v>
      </c>
      <c r="AB10" s="95">
        <f t="shared" si="3"/>
        <v>136400</v>
      </c>
      <c r="AC10" s="95">
        <f t="shared" si="3"/>
        <v>132000</v>
      </c>
      <c r="AD10" s="95">
        <f t="shared" si="3"/>
        <v>136400</v>
      </c>
      <c r="AE10" s="95">
        <f t="shared" si="3"/>
        <v>136400</v>
      </c>
      <c r="AF10" s="95">
        <f t="shared" si="3"/>
        <v>132000</v>
      </c>
      <c r="AG10" s="95">
        <f t="shared" si="3"/>
        <v>136400</v>
      </c>
      <c r="AH10" s="96">
        <f>SUM(V10:AG10)</f>
        <v>1577620</v>
      </c>
    </row>
    <row r="11" spans="1:34" s="78" customFormat="1" ht="4.5" hidden="1" customHeight="1" outlineLevel="1" x14ac:dyDescent="0.25">
      <c r="A11" s="35"/>
      <c r="B11" s="36"/>
      <c r="C11" s="36"/>
      <c r="D11" s="36"/>
      <c r="E11" s="36"/>
      <c r="F11" s="36"/>
      <c r="G11" s="36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</row>
    <row r="12" spans="1:34" hidden="1" outlineLevel="1" x14ac:dyDescent="0.3">
      <c r="A12" s="26" t="s">
        <v>102</v>
      </c>
      <c r="B12" s="32"/>
      <c r="C12" s="27"/>
      <c r="D12" s="27"/>
      <c r="E12" s="27"/>
      <c r="F12" s="27"/>
      <c r="G12" s="27"/>
      <c r="H12" s="29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9"/>
    </row>
    <row r="13" spans="1:34" collapsed="1" x14ac:dyDescent="0.3">
      <c r="A13" s="57" t="s">
        <v>56</v>
      </c>
      <c r="B13" s="50">
        <v>1</v>
      </c>
      <c r="C13" s="50">
        <v>2</v>
      </c>
      <c r="D13" s="50">
        <v>3</v>
      </c>
      <c r="E13" s="50">
        <v>4</v>
      </c>
      <c r="F13" s="50">
        <v>5</v>
      </c>
      <c r="G13" s="50">
        <v>6</v>
      </c>
      <c r="H13" s="59">
        <f>AVERAGE(B13:G13)</f>
        <v>3.5</v>
      </c>
      <c r="I13" s="50">
        <v>7</v>
      </c>
      <c r="J13" s="50">
        <v>8</v>
      </c>
      <c r="K13" s="50">
        <v>9</v>
      </c>
      <c r="L13" s="50">
        <v>10</v>
      </c>
      <c r="M13" s="50">
        <v>11</v>
      </c>
      <c r="N13" s="50">
        <v>12</v>
      </c>
      <c r="O13" s="50">
        <v>13</v>
      </c>
      <c r="P13" s="50">
        <v>14</v>
      </c>
      <c r="Q13" s="50">
        <v>15</v>
      </c>
      <c r="R13" s="50">
        <v>16</v>
      </c>
      <c r="S13" s="50">
        <v>17</v>
      </c>
      <c r="T13" s="50">
        <v>18</v>
      </c>
      <c r="U13" s="59">
        <f>AVERAGE(I13:T13)</f>
        <v>12.5</v>
      </c>
      <c r="V13" s="50">
        <v>20</v>
      </c>
      <c r="W13" s="50">
        <v>20</v>
      </c>
      <c r="X13" s="50">
        <v>20</v>
      </c>
      <c r="Y13" s="50">
        <v>20</v>
      </c>
      <c r="Z13" s="50">
        <v>20</v>
      </c>
      <c r="AA13" s="50">
        <v>20</v>
      </c>
      <c r="AB13" s="50">
        <v>20</v>
      </c>
      <c r="AC13" s="50">
        <v>20</v>
      </c>
      <c r="AD13" s="50">
        <v>20</v>
      </c>
      <c r="AE13" s="50">
        <v>20</v>
      </c>
      <c r="AF13" s="50">
        <v>20</v>
      </c>
      <c r="AG13" s="50">
        <v>20</v>
      </c>
      <c r="AH13" s="59">
        <f>AVERAGE(V13:AG13)</f>
        <v>20</v>
      </c>
    </row>
    <row r="14" spans="1:34" x14ac:dyDescent="0.3">
      <c r="A14" s="57" t="s">
        <v>49</v>
      </c>
      <c r="B14" s="27">
        <f>B$4*B13</f>
        <v>31</v>
      </c>
      <c r="C14" s="27">
        <f t="shared" ref="C14" si="4">C$4*C13</f>
        <v>62</v>
      </c>
      <c r="D14" s="27">
        <f t="shared" ref="D14" si="5">D$4*D13</f>
        <v>90</v>
      </c>
      <c r="E14" s="27">
        <f t="shared" ref="E14" si="6">E$4*E13</f>
        <v>124</v>
      </c>
      <c r="F14" s="27">
        <f t="shared" ref="F14" si="7">F$4*F13</f>
        <v>150</v>
      </c>
      <c r="G14" s="27">
        <f t="shared" ref="G14" si="8">G$4*G13</f>
        <v>186</v>
      </c>
      <c r="H14" s="29">
        <f t="shared" ref="H14" si="9">H$5*H13</f>
        <v>0</v>
      </c>
      <c r="I14" s="27">
        <f t="shared" ref="I14" si="10">I$4*I13</f>
        <v>217</v>
      </c>
      <c r="J14" s="27">
        <f t="shared" ref="J14" si="11">J$4*J13</f>
        <v>224</v>
      </c>
      <c r="K14" s="27">
        <f t="shared" ref="K14" si="12">K$4*K13</f>
        <v>279</v>
      </c>
      <c r="L14" s="27">
        <f t="shared" ref="L14" si="13">L$4*L13</f>
        <v>300</v>
      </c>
      <c r="M14" s="27">
        <f t="shared" ref="M14" si="14">M$4*M13</f>
        <v>341</v>
      </c>
      <c r="N14" s="27">
        <f t="shared" ref="N14" si="15">N$4*N13</f>
        <v>357.6</v>
      </c>
      <c r="O14" s="27">
        <f t="shared" ref="O14" si="16">O$4*O13</f>
        <v>403</v>
      </c>
      <c r="P14" s="27">
        <f t="shared" ref="P14" si="17">P$4*P13</f>
        <v>434</v>
      </c>
      <c r="Q14" s="27">
        <f t="shared" ref="Q14" si="18">Q$4*Q13</f>
        <v>450</v>
      </c>
      <c r="R14" s="27">
        <f t="shared" ref="R14" si="19">R$4*R13</f>
        <v>496</v>
      </c>
      <c r="S14" s="27">
        <f t="shared" ref="S14" si="20">S$4*S13</f>
        <v>510</v>
      </c>
      <c r="T14" s="27">
        <f t="shared" ref="T14" si="21">T$4*T13</f>
        <v>558</v>
      </c>
      <c r="U14" s="29">
        <f>SUM(I14:T14)</f>
        <v>4569.6000000000004</v>
      </c>
      <c r="V14" s="27">
        <f t="shared" ref="V14" si="22">V$4*V13</f>
        <v>600</v>
      </c>
      <c r="W14" s="27">
        <f t="shared" ref="W14" si="23">W$4*W13</f>
        <v>580</v>
      </c>
      <c r="X14" s="27">
        <f t="shared" ref="X14" si="24">X$4*X13</f>
        <v>620</v>
      </c>
      <c r="Y14" s="27">
        <f t="shared" ref="Y14" si="25">Y$4*Y13</f>
        <v>560</v>
      </c>
      <c r="Z14" s="27">
        <f t="shared" ref="Z14" si="26">Z$4*Z13</f>
        <v>620</v>
      </c>
      <c r="AA14" s="27">
        <f t="shared" ref="AA14" si="27">AA$4*AA13</f>
        <v>600</v>
      </c>
      <c r="AB14" s="27">
        <f t="shared" ref="AB14" si="28">AB$4*AB13</f>
        <v>620</v>
      </c>
      <c r="AC14" s="27">
        <f t="shared" ref="AC14" si="29">AC$4*AC13</f>
        <v>600</v>
      </c>
      <c r="AD14" s="27">
        <f t="shared" ref="AD14" si="30">AD$4*AD13</f>
        <v>620</v>
      </c>
      <c r="AE14" s="27">
        <f t="shared" ref="AE14" si="31">AE$4*AE13</f>
        <v>620</v>
      </c>
      <c r="AF14" s="27">
        <f t="shared" ref="AF14" si="32">AF$4*AF13</f>
        <v>600</v>
      </c>
      <c r="AG14" s="27">
        <f t="shared" ref="AG14" si="33">AG$4*AG13</f>
        <v>620</v>
      </c>
      <c r="AH14" s="29">
        <f>SUM(V14:AG14)</f>
        <v>7260</v>
      </c>
    </row>
    <row r="15" spans="1:34" x14ac:dyDescent="0.3">
      <c r="A15" s="57" t="s">
        <v>53</v>
      </c>
      <c r="B15" s="49">
        <v>80</v>
      </c>
      <c r="C15" s="49">
        <v>80</v>
      </c>
      <c r="D15" s="49">
        <v>80</v>
      </c>
      <c r="E15" s="49">
        <v>80</v>
      </c>
      <c r="F15" s="49">
        <v>80</v>
      </c>
      <c r="G15" s="49">
        <v>80</v>
      </c>
      <c r="H15" s="48">
        <f>AVERAGE(B15:G15)</f>
        <v>80</v>
      </c>
      <c r="I15" s="49">
        <v>80</v>
      </c>
      <c r="J15" s="49">
        <v>80</v>
      </c>
      <c r="K15" s="49">
        <v>80</v>
      </c>
      <c r="L15" s="49">
        <v>80</v>
      </c>
      <c r="M15" s="49">
        <v>80</v>
      </c>
      <c r="N15" s="49">
        <v>80</v>
      </c>
      <c r="O15" s="49">
        <v>80</v>
      </c>
      <c r="P15" s="49">
        <v>80</v>
      </c>
      <c r="Q15" s="49">
        <v>80</v>
      </c>
      <c r="R15" s="49">
        <v>80</v>
      </c>
      <c r="S15" s="49">
        <v>80</v>
      </c>
      <c r="T15" s="49">
        <v>80</v>
      </c>
      <c r="U15" s="48">
        <f>AVERAGE(I15:T15)</f>
        <v>80</v>
      </c>
      <c r="V15" s="49">
        <v>80</v>
      </c>
      <c r="W15" s="49">
        <v>80</v>
      </c>
      <c r="X15" s="49">
        <v>80</v>
      </c>
      <c r="Y15" s="49">
        <v>80</v>
      </c>
      <c r="Z15" s="49">
        <v>80</v>
      </c>
      <c r="AA15" s="49">
        <v>80</v>
      </c>
      <c r="AB15" s="49">
        <v>80</v>
      </c>
      <c r="AC15" s="49">
        <v>80</v>
      </c>
      <c r="AD15" s="49">
        <v>80</v>
      </c>
      <c r="AE15" s="49">
        <v>80</v>
      </c>
      <c r="AF15" s="49">
        <v>80</v>
      </c>
      <c r="AG15" s="49">
        <v>80</v>
      </c>
      <c r="AH15" s="48">
        <f>AVERAGE(V15:AG15)</f>
        <v>80</v>
      </c>
    </row>
    <row r="16" spans="1:34" s="78" customFormat="1" x14ac:dyDescent="0.3">
      <c r="A16" s="70" t="s">
        <v>58</v>
      </c>
      <c r="B16" s="95">
        <f t="shared" ref="B16:G16" si="34">+B15*B14</f>
        <v>2480</v>
      </c>
      <c r="C16" s="95">
        <f t="shared" si="34"/>
        <v>4960</v>
      </c>
      <c r="D16" s="95">
        <f t="shared" si="34"/>
        <v>7200</v>
      </c>
      <c r="E16" s="95">
        <f t="shared" si="34"/>
        <v>9920</v>
      </c>
      <c r="F16" s="95">
        <f t="shared" si="34"/>
        <v>12000</v>
      </c>
      <c r="G16" s="95">
        <f t="shared" si="34"/>
        <v>14880</v>
      </c>
      <c r="H16" s="96">
        <f>SUM(B16:G16)</f>
        <v>51440</v>
      </c>
      <c r="I16" s="95">
        <f t="shared" ref="I16:T16" si="35">+I15*I14</f>
        <v>17360</v>
      </c>
      <c r="J16" s="95">
        <f t="shared" si="35"/>
        <v>17920</v>
      </c>
      <c r="K16" s="95">
        <f t="shared" si="35"/>
        <v>22320</v>
      </c>
      <c r="L16" s="95">
        <f t="shared" si="35"/>
        <v>24000</v>
      </c>
      <c r="M16" s="95">
        <f t="shared" si="35"/>
        <v>27280</v>
      </c>
      <c r="N16" s="95">
        <f t="shared" si="35"/>
        <v>28608</v>
      </c>
      <c r="O16" s="95">
        <f t="shared" si="35"/>
        <v>32240</v>
      </c>
      <c r="P16" s="95">
        <f t="shared" si="35"/>
        <v>34720</v>
      </c>
      <c r="Q16" s="95">
        <f t="shared" si="35"/>
        <v>36000</v>
      </c>
      <c r="R16" s="95">
        <f t="shared" si="35"/>
        <v>39680</v>
      </c>
      <c r="S16" s="95">
        <f t="shared" si="35"/>
        <v>40800</v>
      </c>
      <c r="T16" s="95">
        <f t="shared" si="35"/>
        <v>44640</v>
      </c>
      <c r="U16" s="96">
        <f>SUM(I16:T16)</f>
        <v>365568</v>
      </c>
      <c r="V16" s="95">
        <f t="shared" ref="V16:AG16" si="36">+V15*V14</f>
        <v>48000</v>
      </c>
      <c r="W16" s="95">
        <f t="shared" si="36"/>
        <v>46400</v>
      </c>
      <c r="X16" s="95">
        <f t="shared" si="36"/>
        <v>49600</v>
      </c>
      <c r="Y16" s="95">
        <f t="shared" si="36"/>
        <v>44800</v>
      </c>
      <c r="Z16" s="95">
        <f t="shared" si="36"/>
        <v>49600</v>
      </c>
      <c r="AA16" s="95">
        <f t="shared" si="36"/>
        <v>48000</v>
      </c>
      <c r="AB16" s="95">
        <f t="shared" si="36"/>
        <v>49600</v>
      </c>
      <c r="AC16" s="95">
        <f t="shared" si="36"/>
        <v>48000</v>
      </c>
      <c r="AD16" s="95">
        <f t="shared" si="36"/>
        <v>49600</v>
      </c>
      <c r="AE16" s="95">
        <f t="shared" si="36"/>
        <v>49600</v>
      </c>
      <c r="AF16" s="95">
        <f t="shared" si="36"/>
        <v>48000</v>
      </c>
      <c r="AG16" s="95">
        <f t="shared" si="36"/>
        <v>49600</v>
      </c>
      <c r="AH16" s="96">
        <f>SUM(V16:AG16)</f>
        <v>580800</v>
      </c>
    </row>
    <row r="17" spans="1:34" s="78" customFormat="1" ht="4.5" hidden="1" customHeight="1" outlineLevel="1" x14ac:dyDescent="0.25">
      <c r="A17" s="35"/>
      <c r="B17" s="36"/>
      <c r="C17" s="36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</row>
    <row r="18" spans="1:34" hidden="1" outlineLevel="1" x14ac:dyDescent="0.3">
      <c r="A18" s="26" t="s">
        <v>103</v>
      </c>
      <c r="B18" s="32"/>
      <c r="C18" s="27"/>
      <c r="D18" s="27"/>
      <c r="E18" s="27"/>
      <c r="F18" s="27"/>
      <c r="G18" s="27"/>
      <c r="H18" s="2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9"/>
    </row>
    <row r="19" spans="1:34" collapsed="1" x14ac:dyDescent="0.3">
      <c r="A19" s="57" t="s">
        <v>56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9">
        <f>AVERAGE(B19:G19)</f>
        <v>0</v>
      </c>
      <c r="I19" s="50">
        <v>1</v>
      </c>
      <c r="J19" s="50">
        <v>2</v>
      </c>
      <c r="K19" s="50">
        <v>3</v>
      </c>
      <c r="L19" s="50">
        <v>4</v>
      </c>
      <c r="M19" s="50">
        <v>5</v>
      </c>
      <c r="N19" s="50">
        <v>6</v>
      </c>
      <c r="O19" s="50">
        <v>7</v>
      </c>
      <c r="P19" s="50">
        <v>8</v>
      </c>
      <c r="Q19" s="50">
        <v>9</v>
      </c>
      <c r="R19" s="50">
        <v>10</v>
      </c>
      <c r="S19" s="50">
        <v>10</v>
      </c>
      <c r="T19" s="50">
        <v>10</v>
      </c>
      <c r="U19" s="59">
        <f>AVERAGE(I19:T19)</f>
        <v>6.25</v>
      </c>
      <c r="V19" s="50">
        <v>10</v>
      </c>
      <c r="W19" s="50">
        <v>10</v>
      </c>
      <c r="X19" s="50">
        <v>10</v>
      </c>
      <c r="Y19" s="50">
        <v>10</v>
      </c>
      <c r="Z19" s="50">
        <v>10</v>
      </c>
      <c r="AA19" s="50">
        <v>10</v>
      </c>
      <c r="AB19" s="50">
        <v>10</v>
      </c>
      <c r="AC19" s="50">
        <v>10</v>
      </c>
      <c r="AD19" s="50">
        <v>10</v>
      </c>
      <c r="AE19" s="50">
        <v>10</v>
      </c>
      <c r="AF19" s="50">
        <v>10</v>
      </c>
      <c r="AG19" s="50">
        <v>10</v>
      </c>
      <c r="AH19" s="59">
        <f>AVERAGE(V19:AG19)</f>
        <v>10</v>
      </c>
    </row>
    <row r="20" spans="1:34" x14ac:dyDescent="0.3">
      <c r="A20" s="57" t="s">
        <v>49</v>
      </c>
      <c r="B20" s="27">
        <f>B$4*B19</f>
        <v>0</v>
      </c>
      <c r="C20" s="27">
        <f t="shared" ref="C20" si="37">C$4*C19</f>
        <v>0</v>
      </c>
      <c r="D20" s="27">
        <f t="shared" ref="D20" si="38">D$4*D19</f>
        <v>0</v>
      </c>
      <c r="E20" s="27">
        <f t="shared" ref="E20" si="39">E$4*E19</f>
        <v>0</v>
      </c>
      <c r="F20" s="27">
        <f t="shared" ref="F20" si="40">F$4*F19</f>
        <v>0</v>
      </c>
      <c r="G20" s="27">
        <f t="shared" ref="G20" si="41">G$4*G19</f>
        <v>0</v>
      </c>
      <c r="H20" s="29">
        <f>SUM(B20:G20)</f>
        <v>0</v>
      </c>
      <c r="I20" s="27">
        <f t="shared" ref="I20" si="42">I$4*I19</f>
        <v>31</v>
      </c>
      <c r="J20" s="27">
        <f t="shared" ref="J20" si="43">J$4*J19</f>
        <v>56</v>
      </c>
      <c r="K20" s="27">
        <f t="shared" ref="K20" si="44">K$4*K19</f>
        <v>93</v>
      </c>
      <c r="L20" s="27">
        <f t="shared" ref="L20" si="45">L$4*L19</f>
        <v>120</v>
      </c>
      <c r="M20" s="27">
        <f t="shared" ref="M20" si="46">M$4*M19</f>
        <v>155</v>
      </c>
      <c r="N20" s="27">
        <f t="shared" ref="N20" si="47">N$4*N19</f>
        <v>178.8</v>
      </c>
      <c r="O20" s="27">
        <f t="shared" ref="O20" si="48">O$4*O19</f>
        <v>217</v>
      </c>
      <c r="P20" s="27">
        <f t="shared" ref="P20" si="49">P$4*P19</f>
        <v>248</v>
      </c>
      <c r="Q20" s="27">
        <f t="shared" ref="Q20" si="50">Q$4*Q19</f>
        <v>270</v>
      </c>
      <c r="R20" s="27">
        <f t="shared" ref="R20" si="51">R$4*R19</f>
        <v>310</v>
      </c>
      <c r="S20" s="27">
        <f t="shared" ref="S20" si="52">S$4*S19</f>
        <v>300</v>
      </c>
      <c r="T20" s="27">
        <f t="shared" ref="T20" si="53">T$4*T19</f>
        <v>310</v>
      </c>
      <c r="U20" s="29">
        <f>SUM(I20:T20)</f>
        <v>2288.8000000000002</v>
      </c>
      <c r="V20" s="27">
        <f t="shared" ref="V20" si="54">V$4*V19</f>
        <v>300</v>
      </c>
      <c r="W20" s="27">
        <f t="shared" ref="W20" si="55">W$4*W19</f>
        <v>290</v>
      </c>
      <c r="X20" s="27">
        <f t="shared" ref="X20" si="56">X$4*X19</f>
        <v>310</v>
      </c>
      <c r="Y20" s="27">
        <f t="shared" ref="Y20" si="57">Y$4*Y19</f>
        <v>280</v>
      </c>
      <c r="Z20" s="27">
        <f t="shared" ref="Z20" si="58">Z$4*Z19</f>
        <v>310</v>
      </c>
      <c r="AA20" s="27">
        <f t="shared" ref="AA20" si="59">AA$4*AA19</f>
        <v>300</v>
      </c>
      <c r="AB20" s="27">
        <f t="shared" ref="AB20" si="60">AB$4*AB19</f>
        <v>310</v>
      </c>
      <c r="AC20" s="27">
        <f t="shared" ref="AC20" si="61">AC$4*AC19</f>
        <v>300</v>
      </c>
      <c r="AD20" s="27">
        <f t="shared" ref="AD20" si="62">AD$4*AD19</f>
        <v>310</v>
      </c>
      <c r="AE20" s="27">
        <f t="shared" ref="AE20" si="63">AE$4*AE19</f>
        <v>310</v>
      </c>
      <c r="AF20" s="27">
        <f t="shared" ref="AF20" si="64">AF$4*AF19</f>
        <v>300</v>
      </c>
      <c r="AG20" s="27">
        <f t="shared" ref="AG20" si="65">AG$4*AG19</f>
        <v>310</v>
      </c>
      <c r="AH20" s="29">
        <f>SUM(V20:AG20)</f>
        <v>3630</v>
      </c>
    </row>
    <row r="21" spans="1:34" x14ac:dyDescent="0.3">
      <c r="A21" s="57" t="s">
        <v>53</v>
      </c>
      <c r="B21" s="49">
        <v>70</v>
      </c>
      <c r="C21" s="49">
        <v>70</v>
      </c>
      <c r="D21" s="49">
        <v>70</v>
      </c>
      <c r="E21" s="49">
        <v>70</v>
      </c>
      <c r="F21" s="49">
        <v>70</v>
      </c>
      <c r="G21" s="49">
        <v>70</v>
      </c>
      <c r="H21" s="48">
        <f>AVERAGE(B21:G21)</f>
        <v>70</v>
      </c>
      <c r="I21" s="49">
        <v>70</v>
      </c>
      <c r="J21" s="49">
        <v>70</v>
      </c>
      <c r="K21" s="49">
        <v>70</v>
      </c>
      <c r="L21" s="49">
        <v>70</v>
      </c>
      <c r="M21" s="49">
        <v>70</v>
      </c>
      <c r="N21" s="49">
        <v>70</v>
      </c>
      <c r="O21" s="49">
        <v>70</v>
      </c>
      <c r="P21" s="49">
        <v>70</v>
      </c>
      <c r="Q21" s="49">
        <v>70</v>
      </c>
      <c r="R21" s="49">
        <v>70</v>
      </c>
      <c r="S21" s="49">
        <v>70</v>
      </c>
      <c r="T21" s="49">
        <v>70</v>
      </c>
      <c r="U21" s="48">
        <f>AVERAGE(I21:T21)</f>
        <v>70</v>
      </c>
      <c r="V21" s="49">
        <v>70</v>
      </c>
      <c r="W21" s="49">
        <v>70</v>
      </c>
      <c r="X21" s="49">
        <v>70</v>
      </c>
      <c r="Y21" s="49">
        <v>70</v>
      </c>
      <c r="Z21" s="49">
        <v>70</v>
      </c>
      <c r="AA21" s="49">
        <v>70</v>
      </c>
      <c r="AB21" s="49">
        <v>70</v>
      </c>
      <c r="AC21" s="49">
        <v>70</v>
      </c>
      <c r="AD21" s="49">
        <v>70</v>
      </c>
      <c r="AE21" s="49">
        <v>70</v>
      </c>
      <c r="AF21" s="49">
        <v>70</v>
      </c>
      <c r="AG21" s="49">
        <v>70</v>
      </c>
      <c r="AH21" s="48">
        <f>AVERAGE(V21:AG21)</f>
        <v>70</v>
      </c>
    </row>
    <row r="22" spans="1:34" s="78" customFormat="1" x14ac:dyDescent="0.3">
      <c r="A22" s="70" t="s">
        <v>59</v>
      </c>
      <c r="B22" s="95">
        <f t="shared" ref="B22:G22" si="66">+B21*B20</f>
        <v>0</v>
      </c>
      <c r="C22" s="95">
        <f t="shared" si="66"/>
        <v>0</v>
      </c>
      <c r="D22" s="95">
        <f t="shared" si="66"/>
        <v>0</v>
      </c>
      <c r="E22" s="95">
        <f t="shared" si="66"/>
        <v>0</v>
      </c>
      <c r="F22" s="95">
        <f t="shared" si="66"/>
        <v>0</v>
      </c>
      <c r="G22" s="95">
        <f t="shared" si="66"/>
        <v>0</v>
      </c>
      <c r="H22" s="96">
        <f>SUM(B22:G22)</f>
        <v>0</v>
      </c>
      <c r="I22" s="95">
        <f t="shared" ref="I22:T22" si="67">+I21*I20</f>
        <v>2170</v>
      </c>
      <c r="J22" s="95">
        <f t="shared" si="67"/>
        <v>3920</v>
      </c>
      <c r="K22" s="95">
        <f t="shared" si="67"/>
        <v>6510</v>
      </c>
      <c r="L22" s="95">
        <f t="shared" si="67"/>
        <v>8400</v>
      </c>
      <c r="M22" s="95">
        <f t="shared" si="67"/>
        <v>10850</v>
      </c>
      <c r="N22" s="95">
        <f t="shared" si="67"/>
        <v>12516</v>
      </c>
      <c r="O22" s="95">
        <f t="shared" si="67"/>
        <v>15190</v>
      </c>
      <c r="P22" s="95">
        <f t="shared" si="67"/>
        <v>17360</v>
      </c>
      <c r="Q22" s="95">
        <f t="shared" si="67"/>
        <v>18900</v>
      </c>
      <c r="R22" s="95">
        <f t="shared" si="67"/>
        <v>21700</v>
      </c>
      <c r="S22" s="95">
        <f t="shared" si="67"/>
        <v>21000</v>
      </c>
      <c r="T22" s="95">
        <f t="shared" si="67"/>
        <v>21700</v>
      </c>
      <c r="U22" s="96">
        <f>SUM(I22:T22)</f>
        <v>160216</v>
      </c>
      <c r="V22" s="95">
        <f t="shared" ref="V22:AG22" si="68">+V21*V20</f>
        <v>21000</v>
      </c>
      <c r="W22" s="95">
        <f t="shared" si="68"/>
        <v>20300</v>
      </c>
      <c r="X22" s="95">
        <f t="shared" si="68"/>
        <v>21700</v>
      </c>
      <c r="Y22" s="95">
        <f t="shared" si="68"/>
        <v>19600</v>
      </c>
      <c r="Z22" s="95">
        <f t="shared" si="68"/>
        <v>21700</v>
      </c>
      <c r="AA22" s="95">
        <f t="shared" si="68"/>
        <v>21000</v>
      </c>
      <c r="AB22" s="95">
        <f t="shared" si="68"/>
        <v>21700</v>
      </c>
      <c r="AC22" s="95">
        <f t="shared" si="68"/>
        <v>21000</v>
      </c>
      <c r="AD22" s="95">
        <f t="shared" si="68"/>
        <v>21700</v>
      </c>
      <c r="AE22" s="95">
        <f t="shared" si="68"/>
        <v>21700</v>
      </c>
      <c r="AF22" s="95">
        <f t="shared" si="68"/>
        <v>21000</v>
      </c>
      <c r="AG22" s="95">
        <f t="shared" si="68"/>
        <v>21700</v>
      </c>
      <c r="AH22" s="96">
        <f>SUM(V22:AG22)</f>
        <v>254100</v>
      </c>
    </row>
    <row r="23" spans="1:34" s="78" customFormat="1" ht="4.5" hidden="1" customHeight="1" outlineLevel="1" x14ac:dyDescent="0.25">
      <c r="A23" s="35"/>
      <c r="B23" s="36"/>
      <c r="C23" s="36"/>
      <c r="D23" s="36"/>
      <c r="E23" s="36"/>
      <c r="F23" s="36"/>
      <c r="G23" s="36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</row>
    <row r="24" spans="1:34" s="78" customFormat="1" ht="4.5" customHeight="1" collapsed="1" x14ac:dyDescent="0.3">
      <c r="A24" s="35"/>
      <c r="B24" s="36"/>
      <c r="C24" s="36"/>
      <c r="D24" s="36"/>
      <c r="E24" s="36"/>
      <c r="F24" s="36"/>
      <c r="G24" s="36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</row>
    <row r="25" spans="1:34" s="78" customFormat="1" ht="13.8" customHeight="1" x14ac:dyDescent="0.3">
      <c r="A25" s="35" t="s">
        <v>50</v>
      </c>
      <c r="B25" s="38">
        <f t="shared" ref="B25:AH25" si="69">SUM(B8,B14,B20)</f>
        <v>62</v>
      </c>
      <c r="C25" s="97">
        <f t="shared" si="69"/>
        <v>124</v>
      </c>
      <c r="D25" s="97">
        <f t="shared" si="69"/>
        <v>210</v>
      </c>
      <c r="E25" s="97">
        <f t="shared" si="69"/>
        <v>310</v>
      </c>
      <c r="F25" s="97">
        <f t="shared" si="69"/>
        <v>390</v>
      </c>
      <c r="G25" s="97">
        <f t="shared" si="69"/>
        <v>496</v>
      </c>
      <c r="H25" s="99">
        <f t="shared" si="69"/>
        <v>949</v>
      </c>
      <c r="I25" s="97">
        <f t="shared" si="69"/>
        <v>620</v>
      </c>
      <c r="J25" s="97">
        <f t="shared" si="69"/>
        <v>672</v>
      </c>
      <c r="K25" s="97">
        <f t="shared" si="69"/>
        <v>868</v>
      </c>
      <c r="L25" s="97">
        <f t="shared" si="69"/>
        <v>960</v>
      </c>
      <c r="M25" s="97">
        <f t="shared" si="69"/>
        <v>1116</v>
      </c>
      <c r="N25" s="97">
        <f t="shared" si="69"/>
        <v>1192</v>
      </c>
      <c r="O25" s="97">
        <f t="shared" si="69"/>
        <v>1364</v>
      </c>
      <c r="P25" s="97">
        <f t="shared" si="69"/>
        <v>1488</v>
      </c>
      <c r="Q25" s="97">
        <f t="shared" si="69"/>
        <v>1560</v>
      </c>
      <c r="R25" s="97">
        <f t="shared" si="69"/>
        <v>1736</v>
      </c>
      <c r="S25" s="97">
        <f t="shared" si="69"/>
        <v>1770</v>
      </c>
      <c r="T25" s="97">
        <f t="shared" si="69"/>
        <v>1922</v>
      </c>
      <c r="U25" s="98">
        <f t="shared" si="69"/>
        <v>15268</v>
      </c>
      <c r="V25" s="97">
        <f t="shared" si="69"/>
        <v>1980</v>
      </c>
      <c r="W25" s="97">
        <f t="shared" si="69"/>
        <v>1972</v>
      </c>
      <c r="X25" s="97">
        <f t="shared" si="69"/>
        <v>2170</v>
      </c>
      <c r="Y25" s="97">
        <f t="shared" si="69"/>
        <v>1960</v>
      </c>
      <c r="Z25" s="97">
        <f t="shared" si="69"/>
        <v>2170</v>
      </c>
      <c r="AA25" s="97">
        <f t="shared" si="69"/>
        <v>2100</v>
      </c>
      <c r="AB25" s="97">
        <f t="shared" si="69"/>
        <v>2170</v>
      </c>
      <c r="AC25" s="97">
        <f t="shared" si="69"/>
        <v>2100</v>
      </c>
      <c r="AD25" s="97">
        <f t="shared" si="69"/>
        <v>2170</v>
      </c>
      <c r="AE25" s="97">
        <f t="shared" si="69"/>
        <v>2170</v>
      </c>
      <c r="AF25" s="97">
        <f t="shared" si="69"/>
        <v>2100</v>
      </c>
      <c r="AG25" s="97">
        <f t="shared" si="69"/>
        <v>2170</v>
      </c>
      <c r="AH25" s="98">
        <f t="shared" si="69"/>
        <v>25232</v>
      </c>
    </row>
    <row r="26" spans="1:34" s="78" customFormat="1" ht="17.25" customHeight="1" x14ac:dyDescent="0.3">
      <c r="A26" s="82" t="s">
        <v>35</v>
      </c>
      <c r="B26" s="83">
        <f t="shared" ref="B26:AH26" si="70">SUM(B10,B16,B22)</f>
        <v>5580</v>
      </c>
      <c r="C26" s="83">
        <f t="shared" si="70"/>
        <v>11160</v>
      </c>
      <c r="D26" s="83">
        <f t="shared" si="70"/>
        <v>19200</v>
      </c>
      <c r="E26" s="83">
        <f t="shared" si="70"/>
        <v>28520</v>
      </c>
      <c r="F26" s="83">
        <f t="shared" si="70"/>
        <v>36000</v>
      </c>
      <c r="G26" s="83">
        <f t="shared" si="70"/>
        <v>45880</v>
      </c>
      <c r="H26" s="84">
        <f t="shared" si="70"/>
        <v>146340</v>
      </c>
      <c r="I26" s="83">
        <f t="shared" si="70"/>
        <v>56730</v>
      </c>
      <c r="J26" s="83">
        <f t="shared" si="70"/>
        <v>61040</v>
      </c>
      <c r="K26" s="83">
        <f t="shared" si="70"/>
        <v>78430</v>
      </c>
      <c r="L26" s="83">
        <f t="shared" si="70"/>
        <v>86400</v>
      </c>
      <c r="M26" s="83">
        <f t="shared" si="70"/>
        <v>100130</v>
      </c>
      <c r="N26" s="83">
        <f t="shared" si="70"/>
        <v>106684</v>
      </c>
      <c r="O26" s="83">
        <f t="shared" si="70"/>
        <v>121830</v>
      </c>
      <c r="P26" s="83">
        <f t="shared" si="70"/>
        <v>132680</v>
      </c>
      <c r="Q26" s="83">
        <f t="shared" si="70"/>
        <v>138900</v>
      </c>
      <c r="R26" s="83">
        <f t="shared" si="70"/>
        <v>154380</v>
      </c>
      <c r="S26" s="83">
        <f t="shared" si="70"/>
        <v>157800</v>
      </c>
      <c r="T26" s="83">
        <f t="shared" si="70"/>
        <v>171740</v>
      </c>
      <c r="U26" s="84">
        <f t="shared" si="70"/>
        <v>1366744</v>
      </c>
      <c r="V26" s="83">
        <f t="shared" si="70"/>
        <v>187800</v>
      </c>
      <c r="W26" s="83">
        <f t="shared" si="70"/>
        <v>187920</v>
      </c>
      <c r="X26" s="83">
        <f t="shared" si="70"/>
        <v>207700</v>
      </c>
      <c r="Y26" s="83">
        <f t="shared" si="70"/>
        <v>187600</v>
      </c>
      <c r="Z26" s="83">
        <f t="shared" si="70"/>
        <v>207700</v>
      </c>
      <c r="AA26" s="83">
        <f t="shared" si="70"/>
        <v>201000</v>
      </c>
      <c r="AB26" s="83">
        <f t="shared" si="70"/>
        <v>207700</v>
      </c>
      <c r="AC26" s="83">
        <f t="shared" si="70"/>
        <v>201000</v>
      </c>
      <c r="AD26" s="83">
        <f t="shared" si="70"/>
        <v>207700</v>
      </c>
      <c r="AE26" s="83">
        <f t="shared" si="70"/>
        <v>207700</v>
      </c>
      <c r="AF26" s="83">
        <f t="shared" si="70"/>
        <v>201000</v>
      </c>
      <c r="AG26" s="83">
        <f t="shared" si="70"/>
        <v>207700</v>
      </c>
      <c r="AH26" s="84">
        <f t="shared" si="70"/>
        <v>2412520</v>
      </c>
    </row>
    <row r="27" spans="1:34" x14ac:dyDescent="0.3">
      <c r="A27" s="26"/>
      <c r="B27" s="27"/>
      <c r="C27" s="27"/>
      <c r="D27" s="27"/>
      <c r="E27" s="27"/>
      <c r="F27" s="27"/>
      <c r="G27" s="27"/>
      <c r="H27" s="2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9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9"/>
    </row>
    <row r="28" spans="1:34" ht="18.75" customHeight="1" x14ac:dyDescent="0.3">
      <c r="A28" s="30" t="s">
        <v>36</v>
      </c>
      <c r="B28" s="31"/>
      <c r="C28" s="31"/>
      <c r="D28" s="31"/>
      <c r="E28" s="31"/>
      <c r="F28" s="31"/>
      <c r="G28" s="31"/>
      <c r="H28" s="5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5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51"/>
    </row>
    <row r="29" spans="1:34" s="80" customFormat="1" x14ac:dyDescent="0.3">
      <c r="A29" s="57" t="s">
        <v>60</v>
      </c>
      <c r="B29" s="40">
        <v>0</v>
      </c>
      <c r="C29" s="40">
        <v>1E-3</v>
      </c>
      <c r="D29" s="40">
        <v>2E-3</v>
      </c>
      <c r="E29" s="40">
        <v>3.0000000000000001E-3</v>
      </c>
      <c r="F29" s="40">
        <v>4.0000000000000001E-3</v>
      </c>
      <c r="G29" s="40">
        <v>5.0000000000000001E-3</v>
      </c>
      <c r="H29" s="52">
        <f>AVERAGE(B29:G29)</f>
        <v>2.5000000000000001E-3</v>
      </c>
      <c r="I29" s="40">
        <v>6.0000000000000001E-3</v>
      </c>
      <c r="J29" s="40">
        <v>7.0000000000000001E-3</v>
      </c>
      <c r="K29" s="40">
        <v>8.0000000000000002E-3</v>
      </c>
      <c r="L29" s="40">
        <v>8.9999999999999993E-3</v>
      </c>
      <c r="M29" s="40">
        <v>0.01</v>
      </c>
      <c r="N29" s="40">
        <v>1.0999999999999999E-2</v>
      </c>
      <c r="O29" s="40">
        <v>1.2E-2</v>
      </c>
      <c r="P29" s="40">
        <v>1.2999999999999999E-2</v>
      </c>
      <c r="Q29" s="40">
        <v>1.4E-2</v>
      </c>
      <c r="R29" s="40">
        <v>1.4999999999999999E-2</v>
      </c>
      <c r="S29" s="40">
        <v>1.6E-2</v>
      </c>
      <c r="T29" s="40">
        <v>1.7000000000000001E-2</v>
      </c>
      <c r="U29" s="52">
        <f>AVERAGE(I29:T29)</f>
        <v>1.1500000000000002E-2</v>
      </c>
      <c r="V29" s="40">
        <v>1.7999999999999999E-2</v>
      </c>
      <c r="W29" s="40">
        <v>1.9E-2</v>
      </c>
      <c r="X29" s="40">
        <v>0.02</v>
      </c>
      <c r="Y29" s="40">
        <v>2.1000000000000001E-2</v>
      </c>
      <c r="Z29" s="40">
        <v>2.1999999999999999E-2</v>
      </c>
      <c r="AA29" s="40">
        <v>2.3E-2</v>
      </c>
      <c r="AB29" s="40">
        <v>2.4E-2</v>
      </c>
      <c r="AC29" s="40">
        <v>2.5000000000000001E-2</v>
      </c>
      <c r="AD29" s="40">
        <v>2.5999999999999999E-2</v>
      </c>
      <c r="AE29" s="40">
        <v>2.7E-2</v>
      </c>
      <c r="AF29" s="40">
        <v>2.8000000000000001E-2</v>
      </c>
      <c r="AG29" s="40">
        <v>2.9000000000000001E-2</v>
      </c>
      <c r="AH29" s="52">
        <f>AVERAGE(V29:AG29)</f>
        <v>2.3500000000000004E-2</v>
      </c>
    </row>
    <row r="30" spans="1:34" x14ac:dyDescent="0.3">
      <c r="A30" s="57" t="s">
        <v>61</v>
      </c>
      <c r="B30" s="41">
        <v>1.4999999999999999E-2</v>
      </c>
      <c r="C30" s="41">
        <v>1.4999999999999999E-2</v>
      </c>
      <c r="D30" s="41">
        <v>1.6E-2</v>
      </c>
      <c r="E30" s="41">
        <v>1.6E-2</v>
      </c>
      <c r="F30" s="41">
        <v>1.6E-2</v>
      </c>
      <c r="G30" s="41">
        <v>1.6E-2</v>
      </c>
      <c r="H30" s="53">
        <f>AVERAGE(B30:G30)</f>
        <v>1.5666666666666666E-2</v>
      </c>
      <c r="I30" s="41">
        <v>1.7000000000000001E-2</v>
      </c>
      <c r="J30" s="41">
        <v>1.7000000000000001E-2</v>
      </c>
      <c r="K30" s="41">
        <v>1.7999999999999999E-2</v>
      </c>
      <c r="L30" s="41">
        <v>1.7999999999999999E-2</v>
      </c>
      <c r="M30" s="41">
        <v>1.7999999999999999E-2</v>
      </c>
      <c r="N30" s="41">
        <v>0.02</v>
      </c>
      <c r="O30" s="41">
        <v>0.02</v>
      </c>
      <c r="P30" s="41">
        <v>0.02</v>
      </c>
      <c r="Q30" s="41">
        <v>0.02</v>
      </c>
      <c r="R30" s="41">
        <v>0.02</v>
      </c>
      <c r="S30" s="41">
        <v>0.02</v>
      </c>
      <c r="T30" s="41">
        <v>0.02</v>
      </c>
      <c r="U30" s="53">
        <f>AVERAGE(I30:T30)</f>
        <v>1.8999999999999996E-2</v>
      </c>
      <c r="V30" s="41">
        <v>0.02</v>
      </c>
      <c r="W30" s="41">
        <v>0.02</v>
      </c>
      <c r="X30" s="41">
        <v>0.02</v>
      </c>
      <c r="Y30" s="41">
        <v>0.02</v>
      </c>
      <c r="Z30" s="41">
        <v>0.02</v>
      </c>
      <c r="AA30" s="41">
        <v>0.02</v>
      </c>
      <c r="AB30" s="41">
        <v>0.02</v>
      </c>
      <c r="AC30" s="41">
        <v>0.02</v>
      </c>
      <c r="AD30" s="41">
        <v>0.02</v>
      </c>
      <c r="AE30" s="41">
        <v>0.02</v>
      </c>
      <c r="AF30" s="41">
        <v>0.02</v>
      </c>
      <c r="AG30" s="41">
        <v>0.02</v>
      </c>
      <c r="AH30" s="53">
        <f>AVERAGE(V30:AG30)</f>
        <v>1.9999999999999997E-2</v>
      </c>
    </row>
    <row r="31" spans="1:34" x14ac:dyDescent="0.3">
      <c r="A31" s="82" t="s">
        <v>70</v>
      </c>
      <c r="B31" s="85">
        <f>(B25*(1-B29))/B30</f>
        <v>4133.3333333333339</v>
      </c>
      <c r="C31" s="85">
        <f t="shared" ref="C31:AH31" si="71">(C25*(1-C29))/C30</f>
        <v>8258.4000000000015</v>
      </c>
      <c r="D31" s="85">
        <f t="shared" si="71"/>
        <v>13098.75</v>
      </c>
      <c r="E31" s="85">
        <f t="shared" si="71"/>
        <v>19316.875</v>
      </c>
      <c r="F31" s="85">
        <f t="shared" si="71"/>
        <v>24277.5</v>
      </c>
      <c r="G31" s="85">
        <f t="shared" si="71"/>
        <v>30845</v>
      </c>
      <c r="H31" s="86">
        <f t="shared" si="71"/>
        <v>60423.031914893625</v>
      </c>
      <c r="I31" s="85">
        <f t="shared" si="71"/>
        <v>36251.76470588235</v>
      </c>
      <c r="J31" s="85">
        <f t="shared" si="71"/>
        <v>39252.705882352944</v>
      </c>
      <c r="K31" s="85">
        <f t="shared" si="71"/>
        <v>47836.444444444453</v>
      </c>
      <c r="L31" s="85">
        <f t="shared" si="71"/>
        <v>52853.333333333336</v>
      </c>
      <c r="M31" s="85">
        <f t="shared" si="71"/>
        <v>61380</v>
      </c>
      <c r="N31" s="85">
        <f t="shared" si="71"/>
        <v>58944.399999999994</v>
      </c>
      <c r="O31" s="85">
        <f t="shared" si="71"/>
        <v>67381.600000000006</v>
      </c>
      <c r="P31" s="85">
        <f t="shared" si="71"/>
        <v>73432.800000000003</v>
      </c>
      <c r="Q31" s="85">
        <f t="shared" si="71"/>
        <v>76908</v>
      </c>
      <c r="R31" s="85">
        <f t="shared" si="71"/>
        <v>85498</v>
      </c>
      <c r="S31" s="85">
        <f t="shared" si="71"/>
        <v>87084</v>
      </c>
      <c r="T31" s="85">
        <f t="shared" si="71"/>
        <v>94466.3</v>
      </c>
      <c r="U31" s="86">
        <f t="shared" si="71"/>
        <v>794337.7894736845</v>
      </c>
      <c r="V31" s="85">
        <f t="shared" si="71"/>
        <v>97218</v>
      </c>
      <c r="W31" s="85">
        <f t="shared" si="71"/>
        <v>96726.599999999991</v>
      </c>
      <c r="X31" s="85">
        <f t="shared" si="71"/>
        <v>106330</v>
      </c>
      <c r="Y31" s="85">
        <f t="shared" si="71"/>
        <v>95942</v>
      </c>
      <c r="Z31" s="85">
        <f t="shared" si="71"/>
        <v>106112.99999999999</v>
      </c>
      <c r="AA31" s="85">
        <f t="shared" si="71"/>
        <v>102584.99999999999</v>
      </c>
      <c r="AB31" s="85">
        <f t="shared" si="71"/>
        <v>105896</v>
      </c>
      <c r="AC31" s="85">
        <f t="shared" si="71"/>
        <v>102375</v>
      </c>
      <c r="AD31" s="85">
        <f t="shared" si="71"/>
        <v>105679</v>
      </c>
      <c r="AE31" s="85">
        <f t="shared" si="71"/>
        <v>105570.49999999999</v>
      </c>
      <c r="AF31" s="85">
        <f t="shared" si="71"/>
        <v>102060</v>
      </c>
      <c r="AG31" s="85">
        <f t="shared" si="71"/>
        <v>105353.5</v>
      </c>
      <c r="AH31" s="86">
        <f t="shared" si="71"/>
        <v>1231952.4000000004</v>
      </c>
    </row>
    <row r="32" spans="1:34" ht="4.5" customHeight="1" x14ac:dyDescent="0.3">
      <c r="A32" s="26"/>
      <c r="B32" s="42"/>
      <c r="C32" s="42"/>
      <c r="D32" s="42"/>
      <c r="E32" s="42"/>
      <c r="F32" s="42"/>
      <c r="G32" s="42"/>
      <c r="H32" s="54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54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54"/>
    </row>
    <row r="33" spans="1:34" x14ac:dyDescent="0.3">
      <c r="A33" s="57" t="s">
        <v>62</v>
      </c>
      <c r="B33" s="43">
        <v>1</v>
      </c>
      <c r="C33" s="43">
        <v>1</v>
      </c>
      <c r="D33" s="43">
        <v>0.7</v>
      </c>
      <c r="E33" s="43">
        <v>0.75</v>
      </c>
      <c r="F33" s="43">
        <v>0.75</v>
      </c>
      <c r="G33" s="43">
        <v>0.8</v>
      </c>
      <c r="H33" s="55">
        <f>AVERAGE(B33:G33)</f>
        <v>0.83333333333333337</v>
      </c>
      <c r="I33" s="43">
        <v>0.8</v>
      </c>
      <c r="J33" s="43">
        <v>0.85</v>
      </c>
      <c r="K33" s="43">
        <v>0.75</v>
      </c>
      <c r="L33" s="43">
        <v>0.75</v>
      </c>
      <c r="M33" s="43">
        <v>0.75</v>
      </c>
      <c r="N33" s="43">
        <v>0.7</v>
      </c>
      <c r="O33" s="43">
        <v>0.7</v>
      </c>
      <c r="P33" s="43">
        <v>0.7</v>
      </c>
      <c r="Q33" s="43">
        <v>0.6</v>
      </c>
      <c r="R33" s="43">
        <v>0.6</v>
      </c>
      <c r="S33" s="43">
        <v>0.6</v>
      </c>
      <c r="T33" s="43">
        <v>0.6</v>
      </c>
      <c r="U33" s="55">
        <f>AVERAGE(I33:T33)</f>
        <v>0.69999999999999984</v>
      </c>
      <c r="V33" s="43">
        <v>0.6</v>
      </c>
      <c r="W33" s="43">
        <v>0.6</v>
      </c>
      <c r="X33" s="43">
        <v>0.6</v>
      </c>
      <c r="Y33" s="43">
        <v>0.6</v>
      </c>
      <c r="Z33" s="43">
        <v>0.6</v>
      </c>
      <c r="AA33" s="43">
        <v>0.55000000000000004</v>
      </c>
      <c r="AB33" s="43">
        <v>0.55000000000000004</v>
      </c>
      <c r="AC33" s="43">
        <v>0.55000000000000004</v>
      </c>
      <c r="AD33" s="43">
        <v>0.55000000000000004</v>
      </c>
      <c r="AE33" s="43">
        <v>0.55000000000000004</v>
      </c>
      <c r="AF33" s="43">
        <v>0.55000000000000004</v>
      </c>
      <c r="AG33" s="43">
        <v>0.55000000000000004</v>
      </c>
      <c r="AH33" s="55">
        <f>AVERAGE(V33:AG33)</f>
        <v>0.57083333333333319</v>
      </c>
    </row>
    <row r="34" spans="1:34" x14ac:dyDescent="0.3">
      <c r="A34" s="57" t="s">
        <v>67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55">
        <f t="shared" ref="H34:H37" si="72">AVERAGE(B34:G34)</f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0.05</v>
      </c>
      <c r="O34" s="43">
        <v>0.05</v>
      </c>
      <c r="P34" s="43">
        <v>0.05</v>
      </c>
      <c r="Q34" s="43">
        <v>0.05</v>
      </c>
      <c r="R34" s="43">
        <v>0.05</v>
      </c>
      <c r="S34" s="43">
        <v>0.05</v>
      </c>
      <c r="T34" s="43">
        <v>0.05</v>
      </c>
      <c r="U34" s="55">
        <f>AVERAGE(I34:T34)</f>
        <v>2.9166666666666664E-2</v>
      </c>
      <c r="V34" s="43">
        <v>0.05</v>
      </c>
      <c r="W34" s="43">
        <v>0.05</v>
      </c>
      <c r="X34" s="43">
        <v>0.05</v>
      </c>
      <c r="Y34" s="43">
        <v>0.05</v>
      </c>
      <c r="Z34" s="43">
        <v>0.05</v>
      </c>
      <c r="AA34" s="43">
        <v>0.1</v>
      </c>
      <c r="AB34" s="43">
        <v>0.1</v>
      </c>
      <c r="AC34" s="43">
        <v>0.1</v>
      </c>
      <c r="AD34" s="43">
        <v>0.1</v>
      </c>
      <c r="AE34" s="43">
        <v>0.1</v>
      </c>
      <c r="AF34" s="43">
        <v>0.1</v>
      </c>
      <c r="AG34" s="43">
        <v>0.1</v>
      </c>
      <c r="AH34" s="55">
        <f>AVERAGE(V34:AG34)</f>
        <v>7.9166666666666649E-2</v>
      </c>
    </row>
    <row r="35" spans="1:34" x14ac:dyDescent="0.3">
      <c r="A35" s="57" t="s">
        <v>66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55">
        <f t="shared" si="72"/>
        <v>0</v>
      </c>
      <c r="I35" s="43">
        <v>0</v>
      </c>
      <c r="J35" s="43">
        <v>0</v>
      </c>
      <c r="K35" s="43">
        <v>0.05</v>
      </c>
      <c r="L35" s="43">
        <v>0.05</v>
      </c>
      <c r="M35" s="43">
        <v>0.05</v>
      </c>
      <c r="N35" s="43">
        <v>0.05</v>
      </c>
      <c r="O35" s="43">
        <v>0.05</v>
      </c>
      <c r="P35" s="43">
        <v>0.05</v>
      </c>
      <c r="Q35" s="43">
        <v>0.1</v>
      </c>
      <c r="R35" s="43">
        <v>0.1</v>
      </c>
      <c r="S35" s="43">
        <v>0.1</v>
      </c>
      <c r="T35" s="43">
        <v>0.1</v>
      </c>
      <c r="U35" s="55">
        <f>AVERAGE(I35:T35)</f>
        <v>5.8333333333333327E-2</v>
      </c>
      <c r="V35" s="43">
        <v>0.1</v>
      </c>
      <c r="W35" s="43">
        <v>0.1</v>
      </c>
      <c r="X35" s="43">
        <v>0.1</v>
      </c>
      <c r="Y35" s="43">
        <v>0.1</v>
      </c>
      <c r="Z35" s="43">
        <v>0.1</v>
      </c>
      <c r="AA35" s="43">
        <v>0.1</v>
      </c>
      <c r="AB35" s="43">
        <v>0.1</v>
      </c>
      <c r="AC35" s="43">
        <v>0.1</v>
      </c>
      <c r="AD35" s="43">
        <v>0.1</v>
      </c>
      <c r="AE35" s="43">
        <v>0.1</v>
      </c>
      <c r="AF35" s="43">
        <v>0.1</v>
      </c>
      <c r="AG35" s="43">
        <v>0.1</v>
      </c>
      <c r="AH35" s="55">
        <f>AVERAGE(V35:AG35)</f>
        <v>9.9999999999999992E-2</v>
      </c>
    </row>
    <row r="36" spans="1:34" x14ac:dyDescent="0.3">
      <c r="A36" s="57" t="s">
        <v>63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55">
        <f t="shared" si="72"/>
        <v>0</v>
      </c>
      <c r="I36" s="43">
        <v>0</v>
      </c>
      <c r="J36" s="43">
        <v>0</v>
      </c>
      <c r="K36" s="43">
        <v>0.05</v>
      </c>
      <c r="L36" s="43">
        <v>0.05</v>
      </c>
      <c r="M36" s="43">
        <v>0.05</v>
      </c>
      <c r="N36" s="43">
        <v>0.05</v>
      </c>
      <c r="O36" s="43">
        <v>0.05</v>
      </c>
      <c r="P36" s="43">
        <v>0.05</v>
      </c>
      <c r="Q36" s="43">
        <v>0.1</v>
      </c>
      <c r="R36" s="43">
        <v>0.1</v>
      </c>
      <c r="S36" s="43">
        <v>0.1</v>
      </c>
      <c r="T36" s="43">
        <v>0.1</v>
      </c>
      <c r="U36" s="55">
        <f>AVERAGE(I36:T36)</f>
        <v>5.8333333333333327E-2</v>
      </c>
      <c r="V36" s="43">
        <v>0.1</v>
      </c>
      <c r="W36" s="43">
        <v>0.1</v>
      </c>
      <c r="X36" s="43">
        <v>0.1</v>
      </c>
      <c r="Y36" s="43">
        <v>0.1</v>
      </c>
      <c r="Z36" s="43">
        <v>0.1</v>
      </c>
      <c r="AA36" s="43">
        <v>0.1</v>
      </c>
      <c r="AB36" s="43">
        <v>0.1</v>
      </c>
      <c r="AC36" s="43">
        <v>0.1</v>
      </c>
      <c r="AD36" s="43">
        <v>0.1</v>
      </c>
      <c r="AE36" s="43">
        <v>0.1</v>
      </c>
      <c r="AF36" s="43">
        <v>0.1</v>
      </c>
      <c r="AG36" s="43">
        <v>0.1</v>
      </c>
      <c r="AH36" s="55">
        <f>AVERAGE(V36:AG36)</f>
        <v>9.9999999999999992E-2</v>
      </c>
    </row>
    <row r="37" spans="1:34" x14ac:dyDescent="0.3">
      <c r="A37" s="57" t="s">
        <v>68</v>
      </c>
      <c r="B37" s="43">
        <v>0</v>
      </c>
      <c r="C37" s="43">
        <v>0</v>
      </c>
      <c r="D37" s="43">
        <v>0.3</v>
      </c>
      <c r="E37" s="43">
        <v>0.25</v>
      </c>
      <c r="F37" s="43">
        <v>0.2</v>
      </c>
      <c r="G37" s="43">
        <v>0.15</v>
      </c>
      <c r="H37" s="55">
        <f t="shared" si="72"/>
        <v>0.15</v>
      </c>
      <c r="I37" s="43">
        <v>0.1</v>
      </c>
      <c r="J37" s="43">
        <v>0.05</v>
      </c>
      <c r="K37" s="43">
        <v>0.05</v>
      </c>
      <c r="L37" s="43">
        <v>0.05</v>
      </c>
      <c r="M37" s="43">
        <v>0.05</v>
      </c>
      <c r="N37" s="43">
        <v>0.05</v>
      </c>
      <c r="O37" s="43">
        <v>0.05</v>
      </c>
      <c r="P37" s="43">
        <v>0.05</v>
      </c>
      <c r="Q37" s="43">
        <v>0.05</v>
      </c>
      <c r="R37" s="43">
        <v>0.05</v>
      </c>
      <c r="S37" s="43">
        <v>0.05</v>
      </c>
      <c r="T37" s="43">
        <v>0.05</v>
      </c>
      <c r="U37" s="55">
        <f>AVERAGE(I37:T37)</f>
        <v>5.4166666666666669E-2</v>
      </c>
      <c r="V37" s="43">
        <v>0.05</v>
      </c>
      <c r="W37" s="43">
        <v>0.05</v>
      </c>
      <c r="X37" s="43">
        <v>0.05</v>
      </c>
      <c r="Y37" s="43">
        <v>0.05</v>
      </c>
      <c r="Z37" s="43">
        <v>0.05</v>
      </c>
      <c r="AA37" s="43">
        <v>0.05</v>
      </c>
      <c r="AB37" s="43">
        <v>0.05</v>
      </c>
      <c r="AC37" s="43">
        <v>0.05</v>
      </c>
      <c r="AD37" s="43">
        <v>0.05</v>
      </c>
      <c r="AE37" s="43">
        <v>0.05</v>
      </c>
      <c r="AF37" s="43">
        <v>0.05</v>
      </c>
      <c r="AG37" s="43">
        <v>0.05</v>
      </c>
      <c r="AH37" s="55">
        <f>AVERAGE(V37:AG37)</f>
        <v>4.9999999999999996E-2</v>
      </c>
    </row>
    <row r="38" spans="1:34" x14ac:dyDescent="0.3">
      <c r="A38" s="57" t="s">
        <v>69</v>
      </c>
      <c r="B38" s="44">
        <f>1-SUM(B33:B37)</f>
        <v>0</v>
      </c>
      <c r="C38" s="44">
        <f t="shared" ref="C38:AH38" si="73">1-SUM(C33:C37)</f>
        <v>0</v>
      </c>
      <c r="D38" s="44">
        <f t="shared" si="73"/>
        <v>0</v>
      </c>
      <c r="E38" s="44">
        <f t="shared" si="73"/>
        <v>0</v>
      </c>
      <c r="F38" s="44">
        <f t="shared" si="73"/>
        <v>5.0000000000000044E-2</v>
      </c>
      <c r="G38" s="44">
        <f t="shared" si="73"/>
        <v>4.9999999999999933E-2</v>
      </c>
      <c r="H38" s="55">
        <f t="shared" si="73"/>
        <v>1.6666666666666607E-2</v>
      </c>
      <c r="I38" s="44">
        <f t="shared" si="73"/>
        <v>9.9999999999999978E-2</v>
      </c>
      <c r="J38" s="44">
        <f t="shared" si="73"/>
        <v>9.9999999999999978E-2</v>
      </c>
      <c r="K38" s="44">
        <f t="shared" si="73"/>
        <v>9.9999999999999867E-2</v>
      </c>
      <c r="L38" s="44">
        <f t="shared" si="73"/>
        <v>9.9999999999999867E-2</v>
      </c>
      <c r="M38" s="44">
        <f t="shared" si="73"/>
        <v>9.9999999999999867E-2</v>
      </c>
      <c r="N38" s="44">
        <f t="shared" si="73"/>
        <v>9.9999999999999867E-2</v>
      </c>
      <c r="O38" s="44">
        <f t="shared" si="73"/>
        <v>9.9999999999999867E-2</v>
      </c>
      <c r="P38" s="44">
        <f t="shared" si="73"/>
        <v>9.9999999999999867E-2</v>
      </c>
      <c r="Q38" s="44">
        <f t="shared" si="73"/>
        <v>9.9999999999999978E-2</v>
      </c>
      <c r="R38" s="44">
        <f t="shared" si="73"/>
        <v>9.9999999999999978E-2</v>
      </c>
      <c r="S38" s="44">
        <f t="shared" si="73"/>
        <v>9.9999999999999978E-2</v>
      </c>
      <c r="T38" s="44">
        <f t="shared" si="73"/>
        <v>9.9999999999999978E-2</v>
      </c>
      <c r="U38" s="55">
        <f t="shared" si="73"/>
        <v>0.10000000000000009</v>
      </c>
      <c r="V38" s="44">
        <f t="shared" si="73"/>
        <v>9.9999999999999978E-2</v>
      </c>
      <c r="W38" s="44">
        <f t="shared" si="73"/>
        <v>9.9999999999999978E-2</v>
      </c>
      <c r="X38" s="44">
        <f t="shared" si="73"/>
        <v>9.9999999999999978E-2</v>
      </c>
      <c r="Y38" s="44">
        <f t="shared" si="73"/>
        <v>9.9999999999999978E-2</v>
      </c>
      <c r="Z38" s="44">
        <f t="shared" si="73"/>
        <v>9.9999999999999978E-2</v>
      </c>
      <c r="AA38" s="44">
        <f t="shared" si="73"/>
        <v>9.9999999999999978E-2</v>
      </c>
      <c r="AB38" s="44">
        <f t="shared" si="73"/>
        <v>9.9999999999999978E-2</v>
      </c>
      <c r="AC38" s="44">
        <f t="shared" si="73"/>
        <v>9.9999999999999978E-2</v>
      </c>
      <c r="AD38" s="44">
        <f t="shared" si="73"/>
        <v>9.9999999999999978E-2</v>
      </c>
      <c r="AE38" s="44">
        <f t="shared" si="73"/>
        <v>9.9999999999999978E-2</v>
      </c>
      <c r="AF38" s="44">
        <f t="shared" si="73"/>
        <v>9.9999999999999978E-2</v>
      </c>
      <c r="AG38" s="44">
        <f t="shared" si="73"/>
        <v>9.9999999999999978E-2</v>
      </c>
      <c r="AH38" s="55">
        <f t="shared" si="73"/>
        <v>0.1000000000000002</v>
      </c>
    </row>
    <row r="39" spans="1:34" ht="18.75" hidden="1" customHeight="1" outlineLevel="1" x14ac:dyDescent="0.3">
      <c r="A39" s="30" t="s">
        <v>37</v>
      </c>
      <c r="B39" s="31"/>
      <c r="C39" s="31"/>
      <c r="D39" s="31"/>
      <c r="E39" s="31"/>
      <c r="F39" s="31"/>
      <c r="G39" s="31"/>
      <c r="H39" s="5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51"/>
    </row>
    <row r="40" spans="1:34" hidden="1" outlineLevel="1" x14ac:dyDescent="0.3">
      <c r="A40" s="70" t="s">
        <v>47</v>
      </c>
      <c r="B40" s="71"/>
      <c r="C40" s="71"/>
      <c r="D40" s="71"/>
      <c r="E40" s="71"/>
      <c r="F40" s="71"/>
      <c r="G40" s="71"/>
      <c r="H40" s="72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2"/>
    </row>
    <row r="41" spans="1:34" hidden="1" outlineLevel="1" x14ac:dyDescent="0.3">
      <c r="A41" s="57" t="s">
        <v>71</v>
      </c>
      <c r="B41" s="38">
        <f t="shared" ref="B41:AH41" si="74">B$31*B33</f>
        <v>4133.3333333333339</v>
      </c>
      <c r="C41" s="38">
        <f t="shared" si="74"/>
        <v>8258.4000000000015</v>
      </c>
      <c r="D41" s="38">
        <f t="shared" si="74"/>
        <v>9169.125</v>
      </c>
      <c r="E41" s="38">
        <f t="shared" si="74"/>
        <v>14487.65625</v>
      </c>
      <c r="F41" s="38">
        <f t="shared" si="74"/>
        <v>18208.125</v>
      </c>
      <c r="G41" s="38">
        <f t="shared" si="74"/>
        <v>24676</v>
      </c>
      <c r="H41" s="60">
        <f t="shared" si="74"/>
        <v>50352.52659574469</v>
      </c>
      <c r="I41" s="38">
        <f t="shared" si="74"/>
        <v>29001.411764705881</v>
      </c>
      <c r="J41" s="38">
        <f t="shared" si="74"/>
        <v>33364.800000000003</v>
      </c>
      <c r="K41" s="38">
        <f t="shared" si="74"/>
        <v>35877.333333333343</v>
      </c>
      <c r="L41" s="38">
        <f t="shared" si="74"/>
        <v>39640</v>
      </c>
      <c r="M41" s="38">
        <f t="shared" si="74"/>
        <v>46035</v>
      </c>
      <c r="N41" s="38">
        <f t="shared" si="74"/>
        <v>41261.079999999994</v>
      </c>
      <c r="O41" s="38">
        <f t="shared" si="74"/>
        <v>47167.12</v>
      </c>
      <c r="P41" s="38">
        <f t="shared" si="74"/>
        <v>51402.96</v>
      </c>
      <c r="Q41" s="38">
        <f t="shared" si="74"/>
        <v>46144.799999999996</v>
      </c>
      <c r="R41" s="38">
        <f t="shared" si="74"/>
        <v>51298.799999999996</v>
      </c>
      <c r="S41" s="38">
        <f t="shared" si="74"/>
        <v>52250.400000000001</v>
      </c>
      <c r="T41" s="38">
        <f t="shared" si="74"/>
        <v>56679.78</v>
      </c>
      <c r="U41" s="39">
        <f t="shared" si="74"/>
        <v>556036.45263157901</v>
      </c>
      <c r="V41" s="38">
        <f t="shared" si="74"/>
        <v>58330.799999999996</v>
      </c>
      <c r="W41" s="38">
        <f t="shared" si="74"/>
        <v>58035.959999999992</v>
      </c>
      <c r="X41" s="38">
        <f t="shared" si="74"/>
        <v>63798</v>
      </c>
      <c r="Y41" s="38">
        <f t="shared" si="74"/>
        <v>57565.2</v>
      </c>
      <c r="Z41" s="38">
        <f t="shared" si="74"/>
        <v>63667.799999999988</v>
      </c>
      <c r="AA41" s="38">
        <f t="shared" si="74"/>
        <v>56421.75</v>
      </c>
      <c r="AB41" s="38">
        <f t="shared" si="74"/>
        <v>58242.8</v>
      </c>
      <c r="AC41" s="38">
        <f t="shared" si="74"/>
        <v>56306.250000000007</v>
      </c>
      <c r="AD41" s="38">
        <f t="shared" si="74"/>
        <v>58123.450000000004</v>
      </c>
      <c r="AE41" s="38">
        <f t="shared" si="74"/>
        <v>58063.774999999994</v>
      </c>
      <c r="AF41" s="38">
        <f t="shared" si="74"/>
        <v>56133.000000000007</v>
      </c>
      <c r="AG41" s="38">
        <f t="shared" si="74"/>
        <v>57944.425000000003</v>
      </c>
      <c r="AH41" s="39">
        <f t="shared" si="74"/>
        <v>703239.495</v>
      </c>
    </row>
    <row r="42" spans="1:34" hidden="1" outlineLevel="1" x14ac:dyDescent="0.3">
      <c r="A42" s="57" t="s">
        <v>73</v>
      </c>
      <c r="B42" s="45">
        <v>0.6</v>
      </c>
      <c r="C42" s="45">
        <v>0.6</v>
      </c>
      <c r="D42" s="45">
        <v>0.6</v>
      </c>
      <c r="E42" s="45">
        <v>0.6</v>
      </c>
      <c r="F42" s="45">
        <v>0.6</v>
      </c>
      <c r="G42" s="45">
        <v>0.6</v>
      </c>
      <c r="H42" s="60">
        <f>AVERAGE(B42:G42)</f>
        <v>0.6</v>
      </c>
      <c r="I42" s="45">
        <v>0.6</v>
      </c>
      <c r="J42" s="45">
        <v>0.6</v>
      </c>
      <c r="K42" s="45">
        <v>0.6</v>
      </c>
      <c r="L42" s="45">
        <v>0.6</v>
      </c>
      <c r="M42" s="45">
        <v>0.6</v>
      </c>
      <c r="N42" s="45">
        <v>0.6</v>
      </c>
      <c r="O42" s="45">
        <v>0.6</v>
      </c>
      <c r="P42" s="45">
        <v>0.6</v>
      </c>
      <c r="Q42" s="45">
        <v>0.6</v>
      </c>
      <c r="R42" s="45">
        <v>0.6</v>
      </c>
      <c r="S42" s="45">
        <v>0.6</v>
      </c>
      <c r="T42" s="45">
        <v>0.6</v>
      </c>
      <c r="U42" s="60">
        <f>AVERAGE(I42:T42)</f>
        <v>0.59999999999999987</v>
      </c>
      <c r="V42" s="45">
        <v>0.7</v>
      </c>
      <c r="W42" s="45">
        <v>0.7</v>
      </c>
      <c r="X42" s="45">
        <v>0.7</v>
      </c>
      <c r="Y42" s="45">
        <v>0.7</v>
      </c>
      <c r="Z42" s="45">
        <v>0.7</v>
      </c>
      <c r="AA42" s="45">
        <v>0.7</v>
      </c>
      <c r="AB42" s="45">
        <v>0.7</v>
      </c>
      <c r="AC42" s="45">
        <v>0.7</v>
      </c>
      <c r="AD42" s="45">
        <v>0.7</v>
      </c>
      <c r="AE42" s="45">
        <v>0.7</v>
      </c>
      <c r="AF42" s="45">
        <v>0.7</v>
      </c>
      <c r="AG42" s="45">
        <v>0.7</v>
      </c>
      <c r="AH42" s="60">
        <f>AVERAGE(V42:AG42)</f>
        <v>0.70000000000000007</v>
      </c>
    </row>
    <row r="43" spans="1:34" hidden="1" outlineLevel="1" x14ac:dyDescent="0.3">
      <c r="A43" s="57" t="s">
        <v>74</v>
      </c>
      <c r="B43" s="46">
        <f t="shared" ref="B43:G43" si="75">B41*B42</f>
        <v>2480.0000000000005</v>
      </c>
      <c r="C43" s="46">
        <f t="shared" si="75"/>
        <v>4955.0400000000009</v>
      </c>
      <c r="D43" s="46">
        <f t="shared" si="75"/>
        <v>5501.4749999999995</v>
      </c>
      <c r="E43" s="46">
        <f t="shared" si="75"/>
        <v>8692.59375</v>
      </c>
      <c r="F43" s="46">
        <f t="shared" si="75"/>
        <v>10924.875</v>
      </c>
      <c r="G43" s="46">
        <f t="shared" si="75"/>
        <v>14805.599999999999</v>
      </c>
      <c r="H43" s="48">
        <f>SUM(B43:G43)</f>
        <v>47359.583749999998</v>
      </c>
      <c r="I43" s="46">
        <f t="shared" ref="I43:AG43" si="76">I41*I42</f>
        <v>17400.847058823529</v>
      </c>
      <c r="J43" s="46">
        <f t="shared" si="76"/>
        <v>20018.88</v>
      </c>
      <c r="K43" s="46">
        <f t="shared" si="76"/>
        <v>21526.400000000005</v>
      </c>
      <c r="L43" s="46">
        <f t="shared" si="76"/>
        <v>23784</v>
      </c>
      <c r="M43" s="46">
        <f t="shared" si="76"/>
        <v>27621</v>
      </c>
      <c r="N43" s="46">
        <f t="shared" si="76"/>
        <v>24756.647999999997</v>
      </c>
      <c r="O43" s="46">
        <f t="shared" si="76"/>
        <v>28300.272000000001</v>
      </c>
      <c r="P43" s="46">
        <f t="shared" si="76"/>
        <v>30841.775999999998</v>
      </c>
      <c r="Q43" s="46">
        <f t="shared" si="76"/>
        <v>27686.879999999997</v>
      </c>
      <c r="R43" s="46">
        <f t="shared" si="76"/>
        <v>30779.279999999995</v>
      </c>
      <c r="S43" s="46">
        <f t="shared" si="76"/>
        <v>31350.239999999998</v>
      </c>
      <c r="T43" s="46">
        <f t="shared" si="76"/>
        <v>34007.867999999995</v>
      </c>
      <c r="U43" s="48">
        <f>SUM(I43:T43)</f>
        <v>318074.09105882357</v>
      </c>
      <c r="V43" s="46">
        <f t="shared" si="76"/>
        <v>40831.56</v>
      </c>
      <c r="W43" s="46">
        <f t="shared" si="76"/>
        <v>40625.171999999991</v>
      </c>
      <c r="X43" s="46">
        <f t="shared" si="76"/>
        <v>44658.6</v>
      </c>
      <c r="Y43" s="46">
        <f t="shared" si="76"/>
        <v>40295.639999999992</v>
      </c>
      <c r="Z43" s="46">
        <f t="shared" si="76"/>
        <v>44567.459999999992</v>
      </c>
      <c r="AA43" s="46">
        <f t="shared" si="76"/>
        <v>39495.224999999999</v>
      </c>
      <c r="AB43" s="46">
        <f t="shared" si="76"/>
        <v>40769.96</v>
      </c>
      <c r="AC43" s="46">
        <f t="shared" si="76"/>
        <v>39414.375</v>
      </c>
      <c r="AD43" s="46">
        <f t="shared" si="76"/>
        <v>40686.415000000001</v>
      </c>
      <c r="AE43" s="46">
        <f t="shared" si="76"/>
        <v>40644.642499999994</v>
      </c>
      <c r="AF43" s="46">
        <f t="shared" si="76"/>
        <v>39293.100000000006</v>
      </c>
      <c r="AG43" s="46">
        <f t="shared" si="76"/>
        <v>40561.097499999996</v>
      </c>
      <c r="AH43" s="48">
        <f>SUM(V43:AG43)</f>
        <v>491843.24699999992</v>
      </c>
    </row>
    <row r="44" spans="1:34" hidden="1" outlineLevel="1" x14ac:dyDescent="0.3">
      <c r="A44" s="57" t="s">
        <v>75</v>
      </c>
      <c r="B44" s="49">
        <v>2000</v>
      </c>
      <c r="C44" s="49">
        <v>500</v>
      </c>
      <c r="D44" s="49">
        <v>500</v>
      </c>
      <c r="E44" s="49">
        <v>500</v>
      </c>
      <c r="F44" s="49">
        <v>500</v>
      </c>
      <c r="G44" s="49">
        <v>500</v>
      </c>
      <c r="H44" s="48">
        <f t="shared" ref="H44:H45" si="77">SUM(B44:G44)</f>
        <v>4500</v>
      </c>
      <c r="I44" s="49">
        <v>500</v>
      </c>
      <c r="J44" s="49">
        <v>500</v>
      </c>
      <c r="K44" s="49">
        <v>500</v>
      </c>
      <c r="L44" s="49">
        <v>500</v>
      </c>
      <c r="M44" s="49">
        <v>500</v>
      </c>
      <c r="N44" s="49">
        <v>500</v>
      </c>
      <c r="O44" s="49">
        <v>500</v>
      </c>
      <c r="P44" s="49">
        <v>500</v>
      </c>
      <c r="Q44" s="49">
        <v>500</v>
      </c>
      <c r="R44" s="49">
        <v>500</v>
      </c>
      <c r="S44" s="49">
        <v>500</v>
      </c>
      <c r="T44" s="49">
        <v>500</v>
      </c>
      <c r="U44" s="48">
        <f>SUM(I44:T44)</f>
        <v>6000</v>
      </c>
      <c r="V44" s="49">
        <v>500</v>
      </c>
      <c r="W44" s="49">
        <v>500</v>
      </c>
      <c r="X44" s="49">
        <v>500</v>
      </c>
      <c r="Y44" s="49">
        <v>500</v>
      </c>
      <c r="Z44" s="49">
        <v>500</v>
      </c>
      <c r="AA44" s="49">
        <v>500</v>
      </c>
      <c r="AB44" s="49">
        <v>500</v>
      </c>
      <c r="AC44" s="49">
        <v>500</v>
      </c>
      <c r="AD44" s="49">
        <v>500</v>
      </c>
      <c r="AE44" s="49">
        <v>500</v>
      </c>
      <c r="AF44" s="49">
        <v>500</v>
      </c>
      <c r="AG44" s="49">
        <v>500</v>
      </c>
      <c r="AH44" s="48">
        <f>SUM(V44:AG44)</f>
        <v>6000</v>
      </c>
    </row>
    <row r="45" spans="1:34" s="78" customFormat="1" hidden="1" outlineLevel="1" x14ac:dyDescent="0.3">
      <c r="A45" s="33" t="s">
        <v>77</v>
      </c>
      <c r="B45" s="34">
        <f t="shared" ref="B45:G45" si="78">SUM(B43:B44)</f>
        <v>4480</v>
      </c>
      <c r="C45" s="34">
        <f t="shared" si="78"/>
        <v>5455.0400000000009</v>
      </c>
      <c r="D45" s="34">
        <f t="shared" si="78"/>
        <v>6001.4749999999995</v>
      </c>
      <c r="E45" s="34">
        <f t="shared" si="78"/>
        <v>9192.59375</v>
      </c>
      <c r="F45" s="34">
        <f t="shared" si="78"/>
        <v>11424.875</v>
      </c>
      <c r="G45" s="34">
        <f t="shared" si="78"/>
        <v>15305.599999999999</v>
      </c>
      <c r="H45" s="73">
        <f t="shared" si="77"/>
        <v>51859.583749999998</v>
      </c>
      <c r="I45" s="34">
        <f t="shared" ref="I45:AG45" si="79">SUM(I43:I44)</f>
        <v>17900.847058823529</v>
      </c>
      <c r="J45" s="34">
        <f t="shared" si="79"/>
        <v>20518.88</v>
      </c>
      <c r="K45" s="34">
        <f t="shared" si="79"/>
        <v>22026.400000000005</v>
      </c>
      <c r="L45" s="34">
        <f t="shared" si="79"/>
        <v>24284</v>
      </c>
      <c r="M45" s="34">
        <f t="shared" si="79"/>
        <v>28121</v>
      </c>
      <c r="N45" s="34">
        <f t="shared" si="79"/>
        <v>25256.647999999997</v>
      </c>
      <c r="O45" s="34">
        <f t="shared" si="79"/>
        <v>28800.272000000001</v>
      </c>
      <c r="P45" s="34">
        <f t="shared" si="79"/>
        <v>31341.775999999998</v>
      </c>
      <c r="Q45" s="34">
        <f t="shared" si="79"/>
        <v>28186.879999999997</v>
      </c>
      <c r="R45" s="34">
        <f t="shared" si="79"/>
        <v>31279.279999999995</v>
      </c>
      <c r="S45" s="34">
        <f t="shared" si="79"/>
        <v>31850.239999999998</v>
      </c>
      <c r="T45" s="34">
        <f t="shared" si="79"/>
        <v>34507.867999999995</v>
      </c>
      <c r="U45" s="73">
        <f>SUM(I45:T45)</f>
        <v>324074.09105882357</v>
      </c>
      <c r="V45" s="34">
        <f t="shared" si="79"/>
        <v>41331.56</v>
      </c>
      <c r="W45" s="34">
        <f t="shared" si="79"/>
        <v>41125.171999999991</v>
      </c>
      <c r="X45" s="34">
        <f t="shared" si="79"/>
        <v>45158.6</v>
      </c>
      <c r="Y45" s="34">
        <f t="shared" si="79"/>
        <v>40795.639999999992</v>
      </c>
      <c r="Z45" s="34">
        <f t="shared" si="79"/>
        <v>45067.459999999992</v>
      </c>
      <c r="AA45" s="34">
        <f t="shared" si="79"/>
        <v>39995.224999999999</v>
      </c>
      <c r="AB45" s="34">
        <f t="shared" si="79"/>
        <v>41269.96</v>
      </c>
      <c r="AC45" s="34">
        <f t="shared" si="79"/>
        <v>39914.375</v>
      </c>
      <c r="AD45" s="34">
        <f t="shared" si="79"/>
        <v>41186.415000000001</v>
      </c>
      <c r="AE45" s="34">
        <f t="shared" si="79"/>
        <v>41144.642499999994</v>
      </c>
      <c r="AF45" s="34">
        <f t="shared" si="79"/>
        <v>39793.100000000006</v>
      </c>
      <c r="AG45" s="34">
        <f t="shared" si="79"/>
        <v>41061.097499999996</v>
      </c>
      <c r="AH45" s="73">
        <f>SUM(V45:AG45)</f>
        <v>497843.24699999992</v>
      </c>
    </row>
    <row r="46" spans="1:34" hidden="1" outlineLevel="1" x14ac:dyDescent="0.3">
      <c r="A46" s="57" t="s">
        <v>76</v>
      </c>
      <c r="B46" s="46">
        <f>IFERROR(B45/(B33*B25),0)</f>
        <v>72.258064516129039</v>
      </c>
      <c r="C46" s="46">
        <f t="shared" ref="C46:AH46" si="80">IFERROR(C45/(C33*C25),0)</f>
        <v>43.992258064516136</v>
      </c>
      <c r="D46" s="46">
        <f t="shared" si="80"/>
        <v>40.826360544217685</v>
      </c>
      <c r="E46" s="46">
        <f t="shared" si="80"/>
        <v>39.538037634408603</v>
      </c>
      <c r="F46" s="46">
        <f t="shared" si="80"/>
        <v>39.059401709401712</v>
      </c>
      <c r="G46" s="46">
        <f t="shared" si="80"/>
        <v>38.572580645161288</v>
      </c>
      <c r="H46" s="48">
        <f t="shared" si="80"/>
        <v>65.575869863013693</v>
      </c>
      <c r="I46" s="46">
        <f t="shared" si="80"/>
        <v>36.090417457305499</v>
      </c>
      <c r="J46" s="46">
        <f t="shared" si="80"/>
        <v>35.92240896358544</v>
      </c>
      <c r="K46" s="46">
        <f t="shared" si="80"/>
        <v>33.834715821812601</v>
      </c>
      <c r="L46" s="46">
        <f t="shared" si="80"/>
        <v>33.727777777777774</v>
      </c>
      <c r="M46" s="46">
        <f t="shared" si="80"/>
        <v>33.597371565113498</v>
      </c>
      <c r="N46" s="46">
        <f t="shared" si="80"/>
        <v>30.269232981783315</v>
      </c>
      <c r="O46" s="46">
        <f t="shared" si="80"/>
        <v>30.163669878508589</v>
      </c>
      <c r="P46" s="46">
        <f t="shared" si="80"/>
        <v>30.090030721966208</v>
      </c>
      <c r="Q46" s="46">
        <f t="shared" si="80"/>
        <v>30.114188034188032</v>
      </c>
      <c r="R46" s="46">
        <f t="shared" si="80"/>
        <v>30.030030721966202</v>
      </c>
      <c r="S46" s="46">
        <f t="shared" si="80"/>
        <v>29.990809792843688</v>
      </c>
      <c r="T46" s="46">
        <f t="shared" si="80"/>
        <v>29.923576135969469</v>
      </c>
      <c r="U46" s="48">
        <f t="shared" si="80"/>
        <v>30.322438251695765</v>
      </c>
      <c r="V46" s="46">
        <f t="shared" si="80"/>
        <v>34.790875420875416</v>
      </c>
      <c r="W46" s="46">
        <f t="shared" si="80"/>
        <v>34.757582826233936</v>
      </c>
      <c r="X46" s="46">
        <f t="shared" si="80"/>
        <v>34.684024577572963</v>
      </c>
      <c r="Y46" s="46">
        <f t="shared" si="80"/>
        <v>34.690170068027207</v>
      </c>
      <c r="Z46" s="46">
        <f t="shared" si="80"/>
        <v>34.614024577572955</v>
      </c>
      <c r="AA46" s="46">
        <f t="shared" si="80"/>
        <v>34.627900432900432</v>
      </c>
      <c r="AB46" s="46">
        <f t="shared" si="80"/>
        <v>34.578935902806869</v>
      </c>
      <c r="AC46" s="46">
        <f t="shared" si="80"/>
        <v>34.557900432900432</v>
      </c>
      <c r="AD46" s="46">
        <f t="shared" si="80"/>
        <v>34.508935902806869</v>
      </c>
      <c r="AE46" s="46">
        <f t="shared" si="80"/>
        <v>34.473935902806865</v>
      </c>
      <c r="AF46" s="46">
        <f t="shared" si="80"/>
        <v>34.452900432900435</v>
      </c>
      <c r="AG46" s="46">
        <f t="shared" si="80"/>
        <v>34.403935902806865</v>
      </c>
      <c r="AH46" s="48">
        <f t="shared" si="80"/>
        <v>34.564606663303238</v>
      </c>
    </row>
    <row r="47" spans="1:34" hidden="1" outlineLevel="1" x14ac:dyDescent="0.3">
      <c r="A47" s="26"/>
      <c r="B47" s="27"/>
      <c r="C47" s="27"/>
      <c r="D47" s="27"/>
      <c r="E47" s="27"/>
      <c r="F47" s="27"/>
      <c r="G47" s="27"/>
      <c r="H47" s="5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59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59"/>
    </row>
    <row r="48" spans="1:34" hidden="1" outlineLevel="1" x14ac:dyDescent="0.3">
      <c r="A48" s="70" t="s">
        <v>38</v>
      </c>
      <c r="B48" s="71"/>
      <c r="C48" s="71"/>
      <c r="D48" s="71"/>
      <c r="E48" s="71"/>
      <c r="F48" s="71"/>
      <c r="G48" s="71"/>
      <c r="H48" s="72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2"/>
    </row>
    <row r="49" spans="1:34" hidden="1" outlineLevel="1" x14ac:dyDescent="0.3">
      <c r="A49" s="57" t="s">
        <v>51</v>
      </c>
      <c r="B49" s="38">
        <f>B35*B25</f>
        <v>0</v>
      </c>
      <c r="C49" s="38">
        <f t="shared" ref="C49:AH49" si="81">C35*C25</f>
        <v>0</v>
      </c>
      <c r="D49" s="38">
        <f t="shared" si="81"/>
        <v>0</v>
      </c>
      <c r="E49" s="38">
        <f t="shared" si="81"/>
        <v>0</v>
      </c>
      <c r="F49" s="38">
        <f t="shared" si="81"/>
        <v>0</v>
      </c>
      <c r="G49" s="38">
        <f t="shared" si="81"/>
        <v>0</v>
      </c>
      <c r="H49" s="39">
        <f t="shared" si="81"/>
        <v>0</v>
      </c>
      <c r="I49" s="38">
        <f t="shared" si="81"/>
        <v>0</v>
      </c>
      <c r="J49" s="38">
        <f t="shared" si="81"/>
        <v>0</v>
      </c>
      <c r="K49" s="38">
        <f t="shared" si="81"/>
        <v>43.400000000000006</v>
      </c>
      <c r="L49" s="38">
        <f t="shared" si="81"/>
        <v>48</v>
      </c>
      <c r="M49" s="38">
        <f t="shared" si="81"/>
        <v>55.800000000000004</v>
      </c>
      <c r="N49" s="38">
        <f t="shared" si="81"/>
        <v>59.6</v>
      </c>
      <c r="O49" s="38">
        <f t="shared" si="81"/>
        <v>68.2</v>
      </c>
      <c r="P49" s="38">
        <f t="shared" si="81"/>
        <v>74.400000000000006</v>
      </c>
      <c r="Q49" s="38">
        <f t="shared" si="81"/>
        <v>156</v>
      </c>
      <c r="R49" s="38">
        <f t="shared" si="81"/>
        <v>173.60000000000002</v>
      </c>
      <c r="S49" s="38">
        <f t="shared" si="81"/>
        <v>177</v>
      </c>
      <c r="T49" s="38">
        <f t="shared" si="81"/>
        <v>192.20000000000002</v>
      </c>
      <c r="U49" s="39">
        <f t="shared" si="81"/>
        <v>890.63333333333321</v>
      </c>
      <c r="V49" s="38">
        <f t="shared" si="81"/>
        <v>198</v>
      </c>
      <c r="W49" s="38">
        <f t="shared" si="81"/>
        <v>197.20000000000002</v>
      </c>
      <c r="X49" s="38">
        <f t="shared" si="81"/>
        <v>217</v>
      </c>
      <c r="Y49" s="38">
        <f t="shared" si="81"/>
        <v>196</v>
      </c>
      <c r="Z49" s="38">
        <f t="shared" si="81"/>
        <v>217</v>
      </c>
      <c r="AA49" s="38">
        <f t="shared" si="81"/>
        <v>210</v>
      </c>
      <c r="AB49" s="38">
        <f t="shared" si="81"/>
        <v>217</v>
      </c>
      <c r="AC49" s="38">
        <f t="shared" si="81"/>
        <v>210</v>
      </c>
      <c r="AD49" s="38">
        <f t="shared" si="81"/>
        <v>217</v>
      </c>
      <c r="AE49" s="38">
        <f t="shared" si="81"/>
        <v>217</v>
      </c>
      <c r="AF49" s="38">
        <f t="shared" si="81"/>
        <v>210</v>
      </c>
      <c r="AG49" s="38">
        <f t="shared" si="81"/>
        <v>217</v>
      </c>
      <c r="AH49" s="39">
        <f t="shared" si="81"/>
        <v>2523.1999999999998</v>
      </c>
    </row>
    <row r="50" spans="1:34" hidden="1" outlineLevel="1" x14ac:dyDescent="0.3">
      <c r="A50" s="57" t="s">
        <v>79</v>
      </c>
      <c r="B50" s="58">
        <v>0.1</v>
      </c>
      <c r="C50" s="58">
        <v>0.1</v>
      </c>
      <c r="D50" s="58">
        <v>0.1</v>
      </c>
      <c r="E50" s="58">
        <v>0.1</v>
      </c>
      <c r="F50" s="58">
        <v>0.1</v>
      </c>
      <c r="G50" s="58">
        <v>0.1</v>
      </c>
      <c r="H50" s="61">
        <f>AVERAGE(B50:G50)</f>
        <v>9.9999999999999992E-2</v>
      </c>
      <c r="I50" s="58">
        <v>0.1</v>
      </c>
      <c r="J50" s="58">
        <v>0.1</v>
      </c>
      <c r="K50" s="58">
        <v>0.1</v>
      </c>
      <c r="L50" s="58">
        <v>0.1</v>
      </c>
      <c r="M50" s="58">
        <v>0.1</v>
      </c>
      <c r="N50" s="58">
        <v>0.1</v>
      </c>
      <c r="O50" s="58">
        <v>0.1</v>
      </c>
      <c r="P50" s="58">
        <v>0.1</v>
      </c>
      <c r="Q50" s="58">
        <v>0.1</v>
      </c>
      <c r="R50" s="58">
        <v>0.1</v>
      </c>
      <c r="S50" s="58">
        <v>0.1</v>
      </c>
      <c r="T50" s="58">
        <v>0.1</v>
      </c>
      <c r="U50" s="61">
        <f>AVERAGE(I50:T50)</f>
        <v>9.9999999999999992E-2</v>
      </c>
      <c r="V50" s="58">
        <v>0.1</v>
      </c>
      <c r="W50" s="58">
        <v>0.1</v>
      </c>
      <c r="X50" s="58">
        <v>0.1</v>
      </c>
      <c r="Y50" s="58">
        <v>0.1</v>
      </c>
      <c r="Z50" s="58">
        <v>0.1</v>
      </c>
      <c r="AA50" s="58">
        <v>0.1</v>
      </c>
      <c r="AB50" s="58">
        <v>0.1</v>
      </c>
      <c r="AC50" s="58">
        <v>0.1</v>
      </c>
      <c r="AD50" s="58">
        <v>0.08</v>
      </c>
      <c r="AE50" s="58">
        <v>0.08</v>
      </c>
      <c r="AF50" s="58">
        <v>0.08</v>
      </c>
      <c r="AG50" s="58">
        <v>0.08</v>
      </c>
      <c r="AH50" s="61">
        <f>AVERAGE(V50:AG50)</f>
        <v>9.3333333333333324E-2</v>
      </c>
    </row>
    <row r="51" spans="1:34" hidden="1" outlineLevel="1" x14ac:dyDescent="0.3">
      <c r="A51" s="57" t="s">
        <v>39</v>
      </c>
      <c r="B51" s="46">
        <f>B49*(B26/B25)*B50</f>
        <v>0</v>
      </c>
      <c r="C51" s="46">
        <f t="shared" ref="C51:I51" si="82">C49*(C26/C25)*C50</f>
        <v>0</v>
      </c>
      <c r="D51" s="46">
        <f t="shared" si="82"/>
        <v>0</v>
      </c>
      <c r="E51" s="46">
        <f t="shared" si="82"/>
        <v>0</v>
      </c>
      <c r="F51" s="46">
        <f t="shared" si="82"/>
        <v>0</v>
      </c>
      <c r="G51" s="46">
        <f t="shared" si="82"/>
        <v>0</v>
      </c>
      <c r="H51" s="48">
        <f>SUM(B51:G51)</f>
        <v>0</v>
      </c>
      <c r="I51" s="46">
        <f t="shared" si="82"/>
        <v>0</v>
      </c>
      <c r="J51" s="46">
        <f t="shared" ref="J51" si="83">J49*(J26/J25)*J50</f>
        <v>0</v>
      </c>
      <c r="K51" s="46">
        <f t="shared" ref="K51" si="84">K49*(K26/K25)*K50</f>
        <v>392.15000000000009</v>
      </c>
      <c r="L51" s="46">
        <f t="shared" ref="L51" si="85">L49*(L26/L25)*L50</f>
        <v>432</v>
      </c>
      <c r="M51" s="46">
        <f t="shared" ref="M51" si="86">M49*(M26/M25)*M50</f>
        <v>500.65000000000009</v>
      </c>
      <c r="N51" s="46">
        <f t="shared" ref="N51" si="87">N49*(N26/N25)*N50</f>
        <v>533.41999999999996</v>
      </c>
      <c r="O51" s="46">
        <f t="shared" ref="O51" si="88">O49*(O26/O25)*O50</f>
        <v>609.15</v>
      </c>
      <c r="P51" s="46">
        <f t="shared" ref="P51" si="89">P49*(P26/P25)*P50</f>
        <v>663.40000000000009</v>
      </c>
      <c r="Q51" s="46">
        <f t="shared" ref="Q51" si="90">Q49*(Q26/Q25)*Q50</f>
        <v>1389</v>
      </c>
      <c r="R51" s="46">
        <f t="shared" ref="R51" si="91">R49*(R26/R25)*R50</f>
        <v>1543.8000000000002</v>
      </c>
      <c r="S51" s="46">
        <f t="shared" ref="S51" si="92">S49*(S26/S25)*S50</f>
        <v>1578</v>
      </c>
      <c r="T51" s="46">
        <f t="shared" ref="T51" si="93">T49*(T26/T25)*T50</f>
        <v>1717.4000000000005</v>
      </c>
      <c r="U51" s="48">
        <f>SUM(I51:T51)</f>
        <v>9358.9700000000012</v>
      </c>
      <c r="V51" s="46">
        <f t="shared" ref="V51" si="94">V49*(V26/V25)*V50</f>
        <v>1878</v>
      </c>
      <c r="W51" s="46">
        <f t="shared" ref="W51" si="95">W49*(W26/W25)*W50</f>
        <v>1879.2000000000005</v>
      </c>
      <c r="X51" s="46">
        <f t="shared" ref="X51" si="96">X49*(X26/X25)*X50</f>
        <v>2077</v>
      </c>
      <c r="Y51" s="46">
        <f t="shared" ref="Y51" si="97">Y49*(Y26/Y25)*Y50</f>
        <v>1876</v>
      </c>
      <c r="Z51" s="46">
        <f t="shared" ref="Z51" si="98">Z49*(Z26/Z25)*Z50</f>
        <v>2077</v>
      </c>
      <c r="AA51" s="46">
        <f t="shared" ref="AA51" si="99">AA49*(AA26/AA25)*AA50</f>
        <v>2010</v>
      </c>
      <c r="AB51" s="46">
        <f t="shared" ref="AB51" si="100">AB49*(AB26/AB25)*AB50</f>
        <v>2077</v>
      </c>
      <c r="AC51" s="46">
        <f t="shared" ref="AC51" si="101">AC49*(AC26/AC25)*AC50</f>
        <v>2010</v>
      </c>
      <c r="AD51" s="46">
        <f t="shared" ref="AD51" si="102">AD49*(AD26/AD25)*AD50</f>
        <v>1661.6000000000001</v>
      </c>
      <c r="AE51" s="46">
        <f t="shared" ref="AE51" si="103">AE49*(AE26/AE25)*AE50</f>
        <v>1661.6000000000001</v>
      </c>
      <c r="AF51" s="46">
        <f t="shared" ref="AF51" si="104">AF49*(AF26/AF25)*AF50</f>
        <v>1608</v>
      </c>
      <c r="AG51" s="46">
        <f t="shared" ref="AG51" si="105">AG49*(AG26/AG25)*AG50</f>
        <v>1661.6000000000001</v>
      </c>
      <c r="AH51" s="48">
        <f>SUM(V51:AG51)</f>
        <v>22476.999999999996</v>
      </c>
    </row>
    <row r="52" spans="1:34" hidden="1" outlineLevel="1" x14ac:dyDescent="0.3">
      <c r="A52" s="57" t="s">
        <v>81</v>
      </c>
      <c r="B52" s="58">
        <v>0.3</v>
      </c>
      <c r="C52" s="58">
        <v>0.3</v>
      </c>
      <c r="D52" s="58">
        <v>0.3</v>
      </c>
      <c r="E52" s="58">
        <v>0.3</v>
      </c>
      <c r="F52" s="58">
        <v>0.3</v>
      </c>
      <c r="G52" s="58">
        <v>0.3</v>
      </c>
      <c r="H52" s="61">
        <f>AVERAGE(B52:G52)</f>
        <v>0.3</v>
      </c>
      <c r="I52" s="58">
        <v>0.3</v>
      </c>
      <c r="J52" s="58">
        <v>0.3</v>
      </c>
      <c r="K52" s="58">
        <v>0.3</v>
      </c>
      <c r="L52" s="58">
        <v>0.3</v>
      </c>
      <c r="M52" s="58">
        <v>0.3</v>
      </c>
      <c r="N52" s="58">
        <v>0.3</v>
      </c>
      <c r="O52" s="58">
        <v>0.3</v>
      </c>
      <c r="P52" s="58">
        <v>0.3</v>
      </c>
      <c r="Q52" s="58">
        <v>0.3</v>
      </c>
      <c r="R52" s="58">
        <v>0.3</v>
      </c>
      <c r="S52" s="58">
        <v>0.3</v>
      </c>
      <c r="T52" s="58">
        <v>0.3</v>
      </c>
      <c r="U52" s="61">
        <f>AVERAGE(I52:T52)</f>
        <v>0.29999999999999993</v>
      </c>
      <c r="V52" s="58">
        <v>0.3</v>
      </c>
      <c r="W52" s="58">
        <v>0.3</v>
      </c>
      <c r="X52" s="58">
        <v>0.3</v>
      </c>
      <c r="Y52" s="58">
        <v>0.3</v>
      </c>
      <c r="Z52" s="58">
        <v>0.3</v>
      </c>
      <c r="AA52" s="58">
        <v>0.3</v>
      </c>
      <c r="AB52" s="58">
        <v>0.3</v>
      </c>
      <c r="AC52" s="58">
        <v>0.3</v>
      </c>
      <c r="AD52" s="58">
        <v>0.3</v>
      </c>
      <c r="AE52" s="58">
        <v>0.3</v>
      </c>
      <c r="AF52" s="58">
        <v>0.3</v>
      </c>
      <c r="AG52" s="58">
        <v>0.3</v>
      </c>
      <c r="AH52" s="61">
        <f>AVERAGE(V52:AG52)</f>
        <v>0.29999999999999993</v>
      </c>
    </row>
    <row r="53" spans="1:34" hidden="1" outlineLevel="1" x14ac:dyDescent="0.3">
      <c r="A53" s="57" t="s">
        <v>80</v>
      </c>
      <c r="B53" s="47">
        <f>B51*B52</f>
        <v>0</v>
      </c>
      <c r="C53" s="47">
        <f t="shared" ref="C53:AG53" si="106">C51*C52</f>
        <v>0</v>
      </c>
      <c r="D53" s="47">
        <f t="shared" si="106"/>
        <v>0</v>
      </c>
      <c r="E53" s="47">
        <f t="shared" si="106"/>
        <v>0</v>
      </c>
      <c r="F53" s="47">
        <f t="shared" si="106"/>
        <v>0</v>
      </c>
      <c r="G53" s="47">
        <f t="shared" si="106"/>
        <v>0</v>
      </c>
      <c r="H53" s="48">
        <f>SUM(B53:G53)</f>
        <v>0</v>
      </c>
      <c r="I53" s="47">
        <f t="shared" si="106"/>
        <v>0</v>
      </c>
      <c r="J53" s="47">
        <f t="shared" si="106"/>
        <v>0</v>
      </c>
      <c r="K53" s="47">
        <f t="shared" si="106"/>
        <v>117.64500000000002</v>
      </c>
      <c r="L53" s="47">
        <f t="shared" si="106"/>
        <v>129.6</v>
      </c>
      <c r="M53" s="47">
        <f t="shared" si="106"/>
        <v>150.19500000000002</v>
      </c>
      <c r="N53" s="47">
        <f t="shared" si="106"/>
        <v>160.02599999999998</v>
      </c>
      <c r="O53" s="47">
        <f t="shared" si="106"/>
        <v>182.74499999999998</v>
      </c>
      <c r="P53" s="47">
        <f t="shared" si="106"/>
        <v>199.02</v>
      </c>
      <c r="Q53" s="47">
        <f t="shared" si="106"/>
        <v>416.7</v>
      </c>
      <c r="R53" s="47">
        <f t="shared" si="106"/>
        <v>463.14000000000004</v>
      </c>
      <c r="S53" s="47">
        <f t="shared" si="106"/>
        <v>473.4</v>
      </c>
      <c r="T53" s="47">
        <f t="shared" si="106"/>
        <v>515.22000000000014</v>
      </c>
      <c r="U53" s="48">
        <f>SUM(I53:T53)</f>
        <v>2807.6910000000003</v>
      </c>
      <c r="V53" s="47">
        <f t="shared" si="106"/>
        <v>563.4</v>
      </c>
      <c r="W53" s="47">
        <f t="shared" si="106"/>
        <v>563.7600000000001</v>
      </c>
      <c r="X53" s="47">
        <f t="shared" si="106"/>
        <v>623.1</v>
      </c>
      <c r="Y53" s="47">
        <f t="shared" si="106"/>
        <v>562.79999999999995</v>
      </c>
      <c r="Z53" s="47">
        <f t="shared" si="106"/>
        <v>623.1</v>
      </c>
      <c r="AA53" s="47">
        <f t="shared" si="106"/>
        <v>603</v>
      </c>
      <c r="AB53" s="47">
        <f t="shared" si="106"/>
        <v>623.1</v>
      </c>
      <c r="AC53" s="47">
        <f t="shared" si="106"/>
        <v>603</v>
      </c>
      <c r="AD53" s="47">
        <f t="shared" si="106"/>
        <v>498.48</v>
      </c>
      <c r="AE53" s="47">
        <f t="shared" si="106"/>
        <v>498.48</v>
      </c>
      <c r="AF53" s="47">
        <f t="shared" si="106"/>
        <v>482.4</v>
      </c>
      <c r="AG53" s="47">
        <f t="shared" si="106"/>
        <v>498.48</v>
      </c>
      <c r="AH53" s="48">
        <f>SUM(V53:AG53)</f>
        <v>6743.0999999999985</v>
      </c>
    </row>
    <row r="54" spans="1:34" s="78" customFormat="1" hidden="1" outlineLevel="1" x14ac:dyDescent="0.3">
      <c r="A54" s="33" t="s">
        <v>78</v>
      </c>
      <c r="B54" s="34">
        <f>SUM(B51,B53)</f>
        <v>0</v>
      </c>
      <c r="C54" s="34">
        <f t="shared" ref="C54:AH54" si="107">SUM(C51,C53)</f>
        <v>0</v>
      </c>
      <c r="D54" s="34">
        <f t="shared" si="107"/>
        <v>0</v>
      </c>
      <c r="E54" s="34">
        <f t="shared" si="107"/>
        <v>0</v>
      </c>
      <c r="F54" s="34">
        <f t="shared" si="107"/>
        <v>0</v>
      </c>
      <c r="G54" s="34">
        <f t="shared" si="107"/>
        <v>0</v>
      </c>
      <c r="H54" s="74">
        <f t="shared" si="107"/>
        <v>0</v>
      </c>
      <c r="I54" s="34">
        <f t="shared" si="107"/>
        <v>0</v>
      </c>
      <c r="J54" s="34">
        <f t="shared" si="107"/>
        <v>0</v>
      </c>
      <c r="K54" s="34">
        <f t="shared" si="107"/>
        <v>509.79500000000013</v>
      </c>
      <c r="L54" s="34">
        <f t="shared" si="107"/>
        <v>561.6</v>
      </c>
      <c r="M54" s="34">
        <f t="shared" si="107"/>
        <v>650.84500000000014</v>
      </c>
      <c r="N54" s="34">
        <f t="shared" si="107"/>
        <v>693.44599999999991</v>
      </c>
      <c r="O54" s="34">
        <f t="shared" si="107"/>
        <v>791.89499999999998</v>
      </c>
      <c r="P54" s="34">
        <f t="shared" si="107"/>
        <v>862.42000000000007</v>
      </c>
      <c r="Q54" s="34">
        <f t="shared" si="107"/>
        <v>1805.7</v>
      </c>
      <c r="R54" s="34">
        <f t="shared" si="107"/>
        <v>2006.9400000000003</v>
      </c>
      <c r="S54" s="34">
        <f t="shared" si="107"/>
        <v>2051.4</v>
      </c>
      <c r="T54" s="34">
        <f t="shared" si="107"/>
        <v>2232.6200000000008</v>
      </c>
      <c r="U54" s="74">
        <f t="shared" si="107"/>
        <v>12166.661000000002</v>
      </c>
      <c r="V54" s="34">
        <f t="shared" si="107"/>
        <v>2441.4</v>
      </c>
      <c r="W54" s="34">
        <f t="shared" si="107"/>
        <v>2442.9600000000005</v>
      </c>
      <c r="X54" s="34">
        <f t="shared" si="107"/>
        <v>2700.1</v>
      </c>
      <c r="Y54" s="34">
        <f t="shared" si="107"/>
        <v>2438.8000000000002</v>
      </c>
      <c r="Z54" s="34">
        <f t="shared" si="107"/>
        <v>2700.1</v>
      </c>
      <c r="AA54" s="34">
        <f t="shared" si="107"/>
        <v>2613</v>
      </c>
      <c r="AB54" s="34">
        <f t="shared" si="107"/>
        <v>2700.1</v>
      </c>
      <c r="AC54" s="34">
        <f t="shared" si="107"/>
        <v>2613</v>
      </c>
      <c r="AD54" s="34">
        <f t="shared" si="107"/>
        <v>2160.08</v>
      </c>
      <c r="AE54" s="34">
        <f t="shared" si="107"/>
        <v>2160.08</v>
      </c>
      <c r="AF54" s="34">
        <f t="shared" si="107"/>
        <v>2090.4</v>
      </c>
      <c r="AG54" s="34">
        <f t="shared" si="107"/>
        <v>2160.08</v>
      </c>
      <c r="AH54" s="74">
        <f t="shared" si="107"/>
        <v>29220.099999999995</v>
      </c>
    </row>
    <row r="55" spans="1:34" hidden="1" outlineLevel="1" x14ac:dyDescent="0.3">
      <c r="A55" s="57" t="s">
        <v>76</v>
      </c>
      <c r="B55" s="46">
        <f>IFERROR(B54/B49,0)</f>
        <v>0</v>
      </c>
      <c r="C55" s="46">
        <f t="shared" ref="C55:AH55" si="108">IFERROR(C54/C49,0)</f>
        <v>0</v>
      </c>
      <c r="D55" s="46">
        <f t="shared" si="108"/>
        <v>0</v>
      </c>
      <c r="E55" s="46">
        <f t="shared" si="108"/>
        <v>0</v>
      </c>
      <c r="F55" s="46">
        <f t="shared" si="108"/>
        <v>0</v>
      </c>
      <c r="G55" s="46">
        <f t="shared" si="108"/>
        <v>0</v>
      </c>
      <c r="H55" s="48">
        <f t="shared" si="108"/>
        <v>0</v>
      </c>
      <c r="I55" s="46">
        <f t="shared" si="108"/>
        <v>0</v>
      </c>
      <c r="J55" s="46">
        <f t="shared" si="108"/>
        <v>0</v>
      </c>
      <c r="K55" s="46">
        <f t="shared" si="108"/>
        <v>11.746428571428574</v>
      </c>
      <c r="L55" s="46">
        <f t="shared" si="108"/>
        <v>11.700000000000001</v>
      </c>
      <c r="M55" s="46">
        <f t="shared" si="108"/>
        <v>11.66388888888889</v>
      </c>
      <c r="N55" s="46">
        <f t="shared" si="108"/>
        <v>11.634999999999998</v>
      </c>
      <c r="O55" s="46">
        <f t="shared" si="108"/>
        <v>11.611363636363636</v>
      </c>
      <c r="P55" s="46">
        <f t="shared" si="108"/>
        <v>11.591666666666667</v>
      </c>
      <c r="Q55" s="46">
        <f t="shared" si="108"/>
        <v>11.575000000000001</v>
      </c>
      <c r="R55" s="46">
        <f t="shared" si="108"/>
        <v>11.560714285714285</v>
      </c>
      <c r="S55" s="46">
        <f t="shared" si="108"/>
        <v>11.589830508474577</v>
      </c>
      <c r="T55" s="46">
        <f t="shared" si="108"/>
        <v>11.616129032258067</v>
      </c>
      <c r="U55" s="48">
        <f t="shared" si="108"/>
        <v>13.660684531606726</v>
      </c>
      <c r="V55" s="46">
        <f t="shared" si="108"/>
        <v>12.33030303030303</v>
      </c>
      <c r="W55" s="46">
        <f t="shared" si="108"/>
        <v>12.388235294117649</v>
      </c>
      <c r="X55" s="46">
        <f t="shared" si="108"/>
        <v>12.442857142857143</v>
      </c>
      <c r="Y55" s="46">
        <f t="shared" si="108"/>
        <v>12.442857142857143</v>
      </c>
      <c r="Z55" s="46">
        <f t="shared" si="108"/>
        <v>12.442857142857143</v>
      </c>
      <c r="AA55" s="46">
        <f t="shared" si="108"/>
        <v>12.442857142857143</v>
      </c>
      <c r="AB55" s="46">
        <f t="shared" si="108"/>
        <v>12.442857142857143</v>
      </c>
      <c r="AC55" s="46">
        <f t="shared" si="108"/>
        <v>12.442857142857143</v>
      </c>
      <c r="AD55" s="46">
        <f t="shared" si="108"/>
        <v>9.9542857142857137</v>
      </c>
      <c r="AE55" s="46">
        <f t="shared" si="108"/>
        <v>9.9542857142857137</v>
      </c>
      <c r="AF55" s="46">
        <f t="shared" si="108"/>
        <v>9.9542857142857155</v>
      </c>
      <c r="AG55" s="46">
        <f t="shared" si="108"/>
        <v>9.9542857142857137</v>
      </c>
      <c r="AH55" s="48">
        <f t="shared" si="108"/>
        <v>11.580572289156626</v>
      </c>
    </row>
    <row r="56" spans="1:34" hidden="1" outlineLevel="1" x14ac:dyDescent="0.3">
      <c r="A56" s="57"/>
      <c r="B56" s="46"/>
      <c r="C56" s="46"/>
      <c r="D56" s="46"/>
      <c r="E56" s="46"/>
      <c r="F56" s="46"/>
      <c r="G56" s="46"/>
      <c r="H56" s="4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8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8"/>
    </row>
    <row r="57" spans="1:34" hidden="1" outlineLevel="1" x14ac:dyDescent="0.3">
      <c r="A57" s="70" t="s">
        <v>40</v>
      </c>
      <c r="B57" s="71"/>
      <c r="C57" s="71"/>
      <c r="D57" s="71"/>
      <c r="E57" s="71"/>
      <c r="F57" s="71"/>
      <c r="G57" s="71"/>
      <c r="H57" s="72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2"/>
    </row>
    <row r="58" spans="1:34" hidden="1" outlineLevel="1" x14ac:dyDescent="0.3">
      <c r="A58" s="57" t="s">
        <v>72</v>
      </c>
      <c r="B58" s="38">
        <f t="shared" ref="B58:G58" si="109">B$31*B36</f>
        <v>0</v>
      </c>
      <c r="C58" s="38">
        <f t="shared" si="109"/>
        <v>0</v>
      </c>
      <c r="D58" s="38">
        <f t="shared" si="109"/>
        <v>0</v>
      </c>
      <c r="E58" s="38">
        <f t="shared" si="109"/>
        <v>0</v>
      </c>
      <c r="F58" s="38">
        <f t="shared" si="109"/>
        <v>0</v>
      </c>
      <c r="G58" s="38">
        <f t="shared" si="109"/>
        <v>0</v>
      </c>
      <c r="H58" s="39">
        <f>SUM(B58:G58)</f>
        <v>0</v>
      </c>
      <c r="I58" s="38">
        <f t="shared" ref="I58:T58" si="110">I$31*I36</f>
        <v>0</v>
      </c>
      <c r="J58" s="38">
        <f t="shared" si="110"/>
        <v>0</v>
      </c>
      <c r="K58" s="38">
        <f t="shared" si="110"/>
        <v>2391.8222222222225</v>
      </c>
      <c r="L58" s="38">
        <f t="shared" si="110"/>
        <v>2642.666666666667</v>
      </c>
      <c r="M58" s="38">
        <f t="shared" si="110"/>
        <v>3069</v>
      </c>
      <c r="N58" s="38">
        <f t="shared" si="110"/>
        <v>2947.22</v>
      </c>
      <c r="O58" s="38">
        <f t="shared" si="110"/>
        <v>3369.0800000000004</v>
      </c>
      <c r="P58" s="38">
        <f t="shared" si="110"/>
        <v>3671.6400000000003</v>
      </c>
      <c r="Q58" s="38">
        <f t="shared" si="110"/>
        <v>7690.8</v>
      </c>
      <c r="R58" s="38">
        <f t="shared" si="110"/>
        <v>8549.8000000000011</v>
      </c>
      <c r="S58" s="38">
        <f t="shared" si="110"/>
        <v>8708.4</v>
      </c>
      <c r="T58" s="38">
        <f t="shared" si="110"/>
        <v>9446.630000000001</v>
      </c>
      <c r="U58" s="39">
        <f>SUM(I58:T58)</f>
        <v>52487.058888888889</v>
      </c>
      <c r="V58" s="38">
        <f t="shared" ref="V58:AG58" si="111">V$31*V36</f>
        <v>9721.8000000000011</v>
      </c>
      <c r="W58" s="38">
        <f t="shared" si="111"/>
        <v>9672.66</v>
      </c>
      <c r="X58" s="38">
        <f t="shared" si="111"/>
        <v>10633</v>
      </c>
      <c r="Y58" s="38">
        <f t="shared" si="111"/>
        <v>9594.2000000000007</v>
      </c>
      <c r="Z58" s="38">
        <f t="shared" si="111"/>
        <v>10611.3</v>
      </c>
      <c r="AA58" s="38">
        <f t="shared" si="111"/>
        <v>10258.5</v>
      </c>
      <c r="AB58" s="38">
        <f t="shared" si="111"/>
        <v>10589.6</v>
      </c>
      <c r="AC58" s="38">
        <f t="shared" si="111"/>
        <v>10237.5</v>
      </c>
      <c r="AD58" s="38">
        <f t="shared" si="111"/>
        <v>10567.900000000001</v>
      </c>
      <c r="AE58" s="38">
        <f t="shared" si="111"/>
        <v>10557.05</v>
      </c>
      <c r="AF58" s="38">
        <f t="shared" si="111"/>
        <v>10206</v>
      </c>
      <c r="AG58" s="38">
        <f t="shared" si="111"/>
        <v>10535.35</v>
      </c>
      <c r="AH58" s="39">
        <f>SUM(V58:AG58)</f>
        <v>123184.86000000003</v>
      </c>
    </row>
    <row r="59" spans="1:34" hidden="1" outlineLevel="1" x14ac:dyDescent="0.3">
      <c r="A59" s="57" t="s">
        <v>82</v>
      </c>
      <c r="B59" s="66">
        <v>1.5</v>
      </c>
      <c r="C59" s="66">
        <v>1.5</v>
      </c>
      <c r="D59" s="66">
        <v>1.5</v>
      </c>
      <c r="E59" s="66">
        <v>1.5</v>
      </c>
      <c r="F59" s="66">
        <v>1.5</v>
      </c>
      <c r="G59" s="66">
        <v>1.5</v>
      </c>
      <c r="H59" s="67">
        <f>AVERAGE(B59:G59)</f>
        <v>1.5</v>
      </c>
      <c r="I59" s="66">
        <v>1.5</v>
      </c>
      <c r="J59" s="66">
        <v>1.5</v>
      </c>
      <c r="K59" s="66">
        <v>1.5</v>
      </c>
      <c r="L59" s="66">
        <v>1.5</v>
      </c>
      <c r="M59" s="66">
        <v>1.5</v>
      </c>
      <c r="N59" s="66">
        <v>1.2</v>
      </c>
      <c r="O59" s="66">
        <v>1.2</v>
      </c>
      <c r="P59" s="66">
        <v>1.2</v>
      </c>
      <c r="Q59" s="66">
        <v>1</v>
      </c>
      <c r="R59" s="66">
        <v>1</v>
      </c>
      <c r="S59" s="66">
        <v>1</v>
      </c>
      <c r="T59" s="66">
        <v>1</v>
      </c>
      <c r="U59" s="67">
        <f>AVERAGE(I59:T59)</f>
        <v>1.2583333333333331</v>
      </c>
      <c r="V59" s="66">
        <v>0.8</v>
      </c>
      <c r="W59" s="66">
        <v>0.8</v>
      </c>
      <c r="X59" s="66">
        <v>0.8</v>
      </c>
      <c r="Y59" s="66">
        <v>0.8</v>
      </c>
      <c r="Z59" s="66">
        <v>0.8</v>
      </c>
      <c r="AA59" s="66">
        <v>0.8</v>
      </c>
      <c r="AB59" s="66">
        <v>0.8</v>
      </c>
      <c r="AC59" s="66">
        <v>0.8</v>
      </c>
      <c r="AD59" s="66">
        <v>0.8</v>
      </c>
      <c r="AE59" s="66">
        <v>0.8</v>
      </c>
      <c r="AF59" s="66">
        <v>0.8</v>
      </c>
      <c r="AG59" s="66">
        <v>0.8</v>
      </c>
      <c r="AH59" s="67">
        <f>AVERAGE(V59:AG59)</f>
        <v>0.79999999999999993</v>
      </c>
    </row>
    <row r="60" spans="1:34" hidden="1" outlineLevel="1" x14ac:dyDescent="0.3">
      <c r="A60" s="57" t="s">
        <v>83</v>
      </c>
      <c r="B60" s="68">
        <v>1.5E-3</v>
      </c>
      <c r="C60" s="68">
        <v>1.5E-3</v>
      </c>
      <c r="D60" s="68">
        <v>1.5E-3</v>
      </c>
      <c r="E60" s="68">
        <v>1.5E-3</v>
      </c>
      <c r="F60" s="68">
        <v>1.5E-3</v>
      </c>
      <c r="G60" s="68">
        <v>1.5E-3</v>
      </c>
      <c r="H60" s="69">
        <f>AVERAGE(B60:G60)</f>
        <v>1.4999999999999998E-3</v>
      </c>
      <c r="I60" s="68">
        <v>1.5E-3</v>
      </c>
      <c r="J60" s="68">
        <v>1.5E-3</v>
      </c>
      <c r="K60" s="68">
        <v>1.5E-3</v>
      </c>
      <c r="L60" s="68">
        <v>1.5E-3</v>
      </c>
      <c r="M60" s="68">
        <v>1.5E-3</v>
      </c>
      <c r="N60" s="68">
        <v>1.5E-3</v>
      </c>
      <c r="O60" s="68">
        <v>1.5E-3</v>
      </c>
      <c r="P60" s="68">
        <v>1.5E-3</v>
      </c>
      <c r="Q60" s="68">
        <v>2E-3</v>
      </c>
      <c r="R60" s="68">
        <v>2E-3</v>
      </c>
      <c r="S60" s="68">
        <v>2E-3</v>
      </c>
      <c r="T60" s="68">
        <v>2E-3</v>
      </c>
      <c r="U60" s="69">
        <f>AVERAGE(I60:T60)</f>
        <v>1.666666666666667E-3</v>
      </c>
      <c r="V60" s="68">
        <v>2E-3</v>
      </c>
      <c r="W60" s="68">
        <v>2E-3</v>
      </c>
      <c r="X60" s="68">
        <v>2E-3</v>
      </c>
      <c r="Y60" s="68">
        <v>2E-3</v>
      </c>
      <c r="Z60" s="68">
        <v>2E-3</v>
      </c>
      <c r="AA60" s="68">
        <v>2E-3</v>
      </c>
      <c r="AB60" s="68">
        <v>2E-3</v>
      </c>
      <c r="AC60" s="68">
        <v>2E-3</v>
      </c>
      <c r="AD60" s="68">
        <v>2E-3</v>
      </c>
      <c r="AE60" s="68">
        <v>2E-3</v>
      </c>
      <c r="AF60" s="68">
        <v>2E-3</v>
      </c>
      <c r="AG60" s="68">
        <v>2E-3</v>
      </c>
      <c r="AH60" s="69">
        <f>AVERAGE(V60:AG60)</f>
        <v>2.0000000000000005E-3</v>
      </c>
    </row>
    <row r="61" spans="1:34" hidden="1" outlineLevel="1" x14ac:dyDescent="0.3">
      <c r="A61" s="57" t="s">
        <v>41</v>
      </c>
      <c r="B61" s="46">
        <f>((B59*B58)/(B60*1000))</f>
        <v>0</v>
      </c>
      <c r="C61" s="46">
        <f t="shared" ref="C61:AG61" si="112">((C59*C58)/(C60*1000))</f>
        <v>0</v>
      </c>
      <c r="D61" s="46">
        <f t="shared" si="112"/>
        <v>0</v>
      </c>
      <c r="E61" s="46">
        <f t="shared" si="112"/>
        <v>0</v>
      </c>
      <c r="F61" s="46">
        <f t="shared" si="112"/>
        <v>0</v>
      </c>
      <c r="G61" s="46">
        <f t="shared" si="112"/>
        <v>0</v>
      </c>
      <c r="H61" s="56">
        <f>SUM(B61:G61)</f>
        <v>0</v>
      </c>
      <c r="I61" s="46">
        <f t="shared" si="112"/>
        <v>0</v>
      </c>
      <c r="J61" s="46">
        <f t="shared" si="112"/>
        <v>0</v>
      </c>
      <c r="K61" s="46">
        <f t="shared" si="112"/>
        <v>2391.8222222222225</v>
      </c>
      <c r="L61" s="46">
        <f t="shared" si="112"/>
        <v>2642.666666666667</v>
      </c>
      <c r="M61" s="46">
        <f t="shared" si="112"/>
        <v>3069</v>
      </c>
      <c r="N61" s="46">
        <f t="shared" si="112"/>
        <v>2357.7759999999998</v>
      </c>
      <c r="O61" s="46">
        <f t="shared" si="112"/>
        <v>2695.2640000000001</v>
      </c>
      <c r="P61" s="46">
        <f t="shared" si="112"/>
        <v>2937.3119999999999</v>
      </c>
      <c r="Q61" s="46">
        <f t="shared" si="112"/>
        <v>3845.4</v>
      </c>
      <c r="R61" s="46">
        <f t="shared" si="112"/>
        <v>4274.9000000000005</v>
      </c>
      <c r="S61" s="46">
        <f t="shared" si="112"/>
        <v>4354.2</v>
      </c>
      <c r="T61" s="46">
        <f t="shared" si="112"/>
        <v>4723.3150000000005</v>
      </c>
      <c r="U61" s="56">
        <f>SUM(I61:T61)</f>
        <v>33291.65588888889</v>
      </c>
      <c r="V61" s="46">
        <f t="shared" si="112"/>
        <v>3888.7200000000007</v>
      </c>
      <c r="W61" s="46">
        <f t="shared" si="112"/>
        <v>3869.0640000000003</v>
      </c>
      <c r="X61" s="46">
        <f t="shared" si="112"/>
        <v>4253.2</v>
      </c>
      <c r="Y61" s="46">
        <f t="shared" si="112"/>
        <v>3837.6800000000003</v>
      </c>
      <c r="Z61" s="46">
        <f t="shared" si="112"/>
        <v>4244.5199999999995</v>
      </c>
      <c r="AA61" s="46">
        <f t="shared" si="112"/>
        <v>4103.4000000000005</v>
      </c>
      <c r="AB61" s="46">
        <f t="shared" si="112"/>
        <v>4235.84</v>
      </c>
      <c r="AC61" s="46">
        <f t="shared" si="112"/>
        <v>4095</v>
      </c>
      <c r="AD61" s="46">
        <f t="shared" si="112"/>
        <v>4227.1600000000008</v>
      </c>
      <c r="AE61" s="46">
        <f t="shared" si="112"/>
        <v>4222.82</v>
      </c>
      <c r="AF61" s="46">
        <f t="shared" si="112"/>
        <v>4082.4</v>
      </c>
      <c r="AG61" s="46">
        <f t="shared" si="112"/>
        <v>4214.1400000000003</v>
      </c>
      <c r="AH61" s="56">
        <f>SUM(V61:AG61)</f>
        <v>49273.944000000003</v>
      </c>
    </row>
    <row r="62" spans="1:34" hidden="1" outlineLevel="1" x14ac:dyDescent="0.3">
      <c r="A62" s="57" t="s">
        <v>84</v>
      </c>
      <c r="B62" s="58">
        <v>0.3</v>
      </c>
      <c r="C62" s="58">
        <v>0.3</v>
      </c>
      <c r="D62" s="58">
        <v>0.3</v>
      </c>
      <c r="E62" s="58">
        <v>0.3</v>
      </c>
      <c r="F62" s="58">
        <v>0.3</v>
      </c>
      <c r="G62" s="58">
        <v>0.3</v>
      </c>
      <c r="H62" s="61">
        <f>AVERAGE(B62:G62)</f>
        <v>0.3</v>
      </c>
      <c r="I62" s="58">
        <v>0.3</v>
      </c>
      <c r="J62" s="58">
        <v>0.3</v>
      </c>
      <c r="K62" s="58">
        <v>0.3</v>
      </c>
      <c r="L62" s="58">
        <v>0.3</v>
      </c>
      <c r="M62" s="58">
        <v>0.3</v>
      </c>
      <c r="N62" s="58">
        <v>0.3</v>
      </c>
      <c r="O62" s="58">
        <v>0.3</v>
      </c>
      <c r="P62" s="58">
        <v>0.3</v>
      </c>
      <c r="Q62" s="58">
        <v>0.3</v>
      </c>
      <c r="R62" s="58">
        <v>0.3</v>
      </c>
      <c r="S62" s="58">
        <v>0.3</v>
      </c>
      <c r="T62" s="58">
        <v>0.3</v>
      </c>
      <c r="U62" s="61">
        <f>AVERAGE(I62:T62)</f>
        <v>0.29999999999999993</v>
      </c>
      <c r="V62" s="58">
        <v>0.3</v>
      </c>
      <c r="W62" s="58">
        <v>0.3</v>
      </c>
      <c r="X62" s="58">
        <v>0.3</v>
      </c>
      <c r="Y62" s="58">
        <v>0.3</v>
      </c>
      <c r="Z62" s="58">
        <v>0.3</v>
      </c>
      <c r="AA62" s="58">
        <v>0.3</v>
      </c>
      <c r="AB62" s="58">
        <v>0.3</v>
      </c>
      <c r="AC62" s="58">
        <v>0.3</v>
      </c>
      <c r="AD62" s="58">
        <v>0.3</v>
      </c>
      <c r="AE62" s="58">
        <v>0.3</v>
      </c>
      <c r="AF62" s="58">
        <v>0.3</v>
      </c>
      <c r="AG62" s="58">
        <v>0.3</v>
      </c>
      <c r="AH62" s="61">
        <f>AVERAGE(V62:AG62)</f>
        <v>0.29999999999999993</v>
      </c>
    </row>
    <row r="63" spans="1:34" hidden="1" outlineLevel="1" x14ac:dyDescent="0.3">
      <c r="A63" s="57" t="s">
        <v>85</v>
      </c>
      <c r="B63" s="47">
        <f>B61*B62</f>
        <v>0</v>
      </c>
      <c r="C63" s="47">
        <f t="shared" ref="C63:G63" si="113">C61*C62</f>
        <v>0</v>
      </c>
      <c r="D63" s="47">
        <f t="shared" si="113"/>
        <v>0</v>
      </c>
      <c r="E63" s="47">
        <f t="shared" si="113"/>
        <v>0</v>
      </c>
      <c r="F63" s="47">
        <f t="shared" si="113"/>
        <v>0</v>
      </c>
      <c r="G63" s="47">
        <f t="shared" si="113"/>
        <v>0</v>
      </c>
      <c r="H63" s="48">
        <f>SUM(B63:G63)</f>
        <v>0</v>
      </c>
      <c r="I63" s="47">
        <f t="shared" ref="I63:T63" si="114">I61*I62</f>
        <v>0</v>
      </c>
      <c r="J63" s="47">
        <f t="shared" si="114"/>
        <v>0</v>
      </c>
      <c r="K63" s="47">
        <f t="shared" si="114"/>
        <v>717.54666666666674</v>
      </c>
      <c r="L63" s="47">
        <f t="shared" si="114"/>
        <v>792.80000000000007</v>
      </c>
      <c r="M63" s="47">
        <f t="shared" si="114"/>
        <v>920.69999999999993</v>
      </c>
      <c r="N63" s="47">
        <f t="shared" si="114"/>
        <v>707.33279999999991</v>
      </c>
      <c r="O63" s="47">
        <f t="shared" si="114"/>
        <v>808.57920000000001</v>
      </c>
      <c r="P63" s="47">
        <f t="shared" si="114"/>
        <v>881.19359999999995</v>
      </c>
      <c r="Q63" s="47">
        <f t="shared" si="114"/>
        <v>1153.6199999999999</v>
      </c>
      <c r="R63" s="47">
        <f t="shared" si="114"/>
        <v>1282.47</v>
      </c>
      <c r="S63" s="47">
        <f t="shared" si="114"/>
        <v>1306.26</v>
      </c>
      <c r="T63" s="47">
        <f t="shared" si="114"/>
        <v>1416.9945</v>
      </c>
      <c r="U63" s="48">
        <f>SUM(I63:T63)</f>
        <v>9987.4967666666671</v>
      </c>
      <c r="V63" s="47">
        <f t="shared" ref="V63:AG63" si="115">V61*V62</f>
        <v>1166.6160000000002</v>
      </c>
      <c r="W63" s="47">
        <f t="shared" si="115"/>
        <v>1160.7192</v>
      </c>
      <c r="X63" s="47">
        <f t="shared" si="115"/>
        <v>1275.9599999999998</v>
      </c>
      <c r="Y63" s="47">
        <f t="shared" si="115"/>
        <v>1151.3040000000001</v>
      </c>
      <c r="Z63" s="47">
        <f t="shared" si="115"/>
        <v>1273.3559999999998</v>
      </c>
      <c r="AA63" s="47">
        <f t="shared" si="115"/>
        <v>1231.0200000000002</v>
      </c>
      <c r="AB63" s="47">
        <f t="shared" si="115"/>
        <v>1270.752</v>
      </c>
      <c r="AC63" s="47">
        <f t="shared" si="115"/>
        <v>1228.5</v>
      </c>
      <c r="AD63" s="47">
        <f t="shared" si="115"/>
        <v>1268.1480000000001</v>
      </c>
      <c r="AE63" s="47">
        <f t="shared" si="115"/>
        <v>1266.8459999999998</v>
      </c>
      <c r="AF63" s="47">
        <f t="shared" si="115"/>
        <v>1224.72</v>
      </c>
      <c r="AG63" s="47">
        <f t="shared" si="115"/>
        <v>1264.242</v>
      </c>
      <c r="AH63" s="48">
        <f>SUM(V63:AG63)</f>
        <v>14782.183200000001</v>
      </c>
    </row>
    <row r="64" spans="1:34" s="78" customFormat="1" hidden="1" outlineLevel="1" x14ac:dyDescent="0.3">
      <c r="A64" s="33" t="s">
        <v>86</v>
      </c>
      <c r="B64" s="34">
        <f>SUM(B61,B63)</f>
        <v>0</v>
      </c>
      <c r="C64" s="34">
        <f t="shared" ref="C64:AH64" si="116">SUM(C61,C63)</f>
        <v>0</v>
      </c>
      <c r="D64" s="34">
        <f t="shared" si="116"/>
        <v>0</v>
      </c>
      <c r="E64" s="34">
        <f t="shared" si="116"/>
        <v>0</v>
      </c>
      <c r="F64" s="34">
        <f t="shared" si="116"/>
        <v>0</v>
      </c>
      <c r="G64" s="34">
        <f t="shared" si="116"/>
        <v>0</v>
      </c>
      <c r="H64" s="74">
        <f t="shared" si="116"/>
        <v>0</v>
      </c>
      <c r="I64" s="34">
        <f t="shared" si="116"/>
        <v>0</v>
      </c>
      <c r="J64" s="34">
        <f t="shared" si="116"/>
        <v>0</v>
      </c>
      <c r="K64" s="34">
        <f t="shared" si="116"/>
        <v>3109.3688888888892</v>
      </c>
      <c r="L64" s="34">
        <f t="shared" si="116"/>
        <v>3435.4666666666672</v>
      </c>
      <c r="M64" s="34">
        <f t="shared" si="116"/>
        <v>3989.7</v>
      </c>
      <c r="N64" s="34">
        <f t="shared" si="116"/>
        <v>3065.1088</v>
      </c>
      <c r="O64" s="34">
        <f t="shared" si="116"/>
        <v>3503.8432000000003</v>
      </c>
      <c r="P64" s="34">
        <f t="shared" si="116"/>
        <v>3818.5056</v>
      </c>
      <c r="Q64" s="34">
        <f t="shared" si="116"/>
        <v>4999.0200000000004</v>
      </c>
      <c r="R64" s="34">
        <f t="shared" si="116"/>
        <v>5557.3700000000008</v>
      </c>
      <c r="S64" s="34">
        <f t="shared" si="116"/>
        <v>5660.46</v>
      </c>
      <c r="T64" s="34">
        <f t="shared" si="116"/>
        <v>6140.3095000000003</v>
      </c>
      <c r="U64" s="74">
        <f t="shared" si="116"/>
        <v>43279.152655555561</v>
      </c>
      <c r="V64" s="34">
        <f t="shared" si="116"/>
        <v>5055.3360000000011</v>
      </c>
      <c r="W64" s="34">
        <f t="shared" si="116"/>
        <v>5029.7831999999999</v>
      </c>
      <c r="X64" s="34">
        <f t="shared" si="116"/>
        <v>5529.16</v>
      </c>
      <c r="Y64" s="34">
        <f t="shared" si="116"/>
        <v>4988.9840000000004</v>
      </c>
      <c r="Z64" s="34">
        <f t="shared" si="116"/>
        <v>5517.8759999999993</v>
      </c>
      <c r="AA64" s="34">
        <f t="shared" si="116"/>
        <v>5334.420000000001</v>
      </c>
      <c r="AB64" s="34">
        <f t="shared" si="116"/>
        <v>5506.5920000000006</v>
      </c>
      <c r="AC64" s="34">
        <f t="shared" si="116"/>
        <v>5323.5</v>
      </c>
      <c r="AD64" s="34">
        <f t="shared" si="116"/>
        <v>5495.3080000000009</v>
      </c>
      <c r="AE64" s="34">
        <f t="shared" si="116"/>
        <v>5489.6659999999993</v>
      </c>
      <c r="AF64" s="34">
        <f t="shared" si="116"/>
        <v>5307.12</v>
      </c>
      <c r="AG64" s="34">
        <f t="shared" si="116"/>
        <v>5478.3820000000005</v>
      </c>
      <c r="AH64" s="74">
        <f t="shared" si="116"/>
        <v>64056.127200000003</v>
      </c>
    </row>
    <row r="65" spans="1:36" hidden="1" outlineLevel="1" x14ac:dyDescent="0.3">
      <c r="A65" s="57" t="s">
        <v>76</v>
      </c>
      <c r="B65" s="46">
        <f>IFERROR(B64/(B36*B25),0)</f>
        <v>0</v>
      </c>
      <c r="C65" s="46">
        <f t="shared" ref="C65:AH65" si="117">IFERROR(C64/(C36*C25),0)</f>
        <v>0</v>
      </c>
      <c r="D65" s="46">
        <f t="shared" si="117"/>
        <v>0</v>
      </c>
      <c r="E65" s="46">
        <f t="shared" si="117"/>
        <v>0</v>
      </c>
      <c r="F65" s="46">
        <f t="shared" si="117"/>
        <v>0</v>
      </c>
      <c r="G65" s="46">
        <f t="shared" si="117"/>
        <v>0</v>
      </c>
      <c r="H65" s="48">
        <f t="shared" si="117"/>
        <v>0</v>
      </c>
      <c r="I65" s="46">
        <f t="shared" si="117"/>
        <v>0</v>
      </c>
      <c r="J65" s="46">
        <f t="shared" si="117"/>
        <v>0</v>
      </c>
      <c r="K65" s="46">
        <f t="shared" si="117"/>
        <v>71.644444444444446</v>
      </c>
      <c r="L65" s="46">
        <f t="shared" si="117"/>
        <v>71.572222222222237</v>
      </c>
      <c r="M65" s="46">
        <f t="shared" si="117"/>
        <v>71.499999999999986</v>
      </c>
      <c r="N65" s="46">
        <f t="shared" si="117"/>
        <v>51.427999999999997</v>
      </c>
      <c r="O65" s="46">
        <f t="shared" si="117"/>
        <v>51.376000000000005</v>
      </c>
      <c r="P65" s="46">
        <f t="shared" si="117"/>
        <v>51.323999999999998</v>
      </c>
      <c r="Q65" s="46">
        <f t="shared" si="117"/>
        <v>32.045000000000002</v>
      </c>
      <c r="R65" s="46">
        <f t="shared" si="117"/>
        <v>32.012500000000003</v>
      </c>
      <c r="S65" s="46">
        <f t="shared" si="117"/>
        <v>31.98</v>
      </c>
      <c r="T65" s="46">
        <f t="shared" si="117"/>
        <v>31.947499999999998</v>
      </c>
      <c r="U65" s="48">
        <f t="shared" si="117"/>
        <v>48.593681637286835</v>
      </c>
      <c r="V65" s="46">
        <f t="shared" si="117"/>
        <v>25.532000000000007</v>
      </c>
      <c r="W65" s="46">
        <f t="shared" si="117"/>
        <v>25.505999999999997</v>
      </c>
      <c r="X65" s="46">
        <f t="shared" si="117"/>
        <v>25.48</v>
      </c>
      <c r="Y65" s="46">
        <f t="shared" si="117"/>
        <v>25.454000000000001</v>
      </c>
      <c r="Z65" s="46">
        <f t="shared" si="117"/>
        <v>25.427999999999997</v>
      </c>
      <c r="AA65" s="46">
        <f t="shared" si="117"/>
        <v>25.402000000000005</v>
      </c>
      <c r="AB65" s="46">
        <f t="shared" si="117"/>
        <v>25.376000000000001</v>
      </c>
      <c r="AC65" s="46">
        <f t="shared" si="117"/>
        <v>25.35</v>
      </c>
      <c r="AD65" s="46">
        <f t="shared" si="117"/>
        <v>25.324000000000005</v>
      </c>
      <c r="AE65" s="46">
        <f t="shared" si="117"/>
        <v>25.297999999999998</v>
      </c>
      <c r="AF65" s="46">
        <f t="shared" si="117"/>
        <v>25.271999999999998</v>
      </c>
      <c r="AG65" s="46">
        <f t="shared" si="117"/>
        <v>25.246000000000002</v>
      </c>
      <c r="AH65" s="48">
        <f t="shared" si="117"/>
        <v>25.386860811667727</v>
      </c>
    </row>
    <row r="66" spans="1:36" ht="26.25" hidden="1" customHeight="1" outlineLevel="1" x14ac:dyDescent="0.3">
      <c r="A66" s="26"/>
      <c r="B66" s="27"/>
      <c r="C66" s="27"/>
      <c r="D66" s="27"/>
      <c r="E66" s="27"/>
      <c r="F66" s="27"/>
      <c r="G66" s="27"/>
      <c r="H66" s="39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9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39"/>
    </row>
    <row r="67" spans="1:36" ht="18.75" hidden="1" customHeight="1" outlineLevel="1" x14ac:dyDescent="0.3">
      <c r="A67" s="30" t="s">
        <v>87</v>
      </c>
      <c r="B67" s="31"/>
      <c r="C67" s="31"/>
      <c r="D67" s="31"/>
      <c r="E67" s="31"/>
      <c r="F67" s="31"/>
      <c r="G67" s="31"/>
      <c r="H67" s="5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5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51"/>
    </row>
    <row r="68" spans="1:36" hidden="1" outlineLevel="1" x14ac:dyDescent="0.3">
      <c r="A68" s="70" t="s">
        <v>42</v>
      </c>
      <c r="B68" s="71"/>
      <c r="C68" s="71"/>
      <c r="D68" s="71"/>
      <c r="E68" s="71"/>
      <c r="F68" s="71"/>
      <c r="G68" s="71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2"/>
    </row>
    <row r="69" spans="1:36" hidden="1" outlineLevel="1" x14ac:dyDescent="0.3">
      <c r="A69" s="57" t="s">
        <v>52</v>
      </c>
      <c r="B69" s="65">
        <f>B34*B25</f>
        <v>0</v>
      </c>
      <c r="C69" s="65">
        <f t="shared" ref="C69:AH69" si="118">C34*C25</f>
        <v>0</v>
      </c>
      <c r="D69" s="65">
        <f t="shared" si="118"/>
        <v>0</v>
      </c>
      <c r="E69" s="65">
        <f t="shared" si="118"/>
        <v>0</v>
      </c>
      <c r="F69" s="65">
        <f t="shared" si="118"/>
        <v>0</v>
      </c>
      <c r="G69" s="65">
        <f t="shared" si="118"/>
        <v>0</v>
      </c>
      <c r="H69" s="59">
        <f t="shared" si="118"/>
        <v>0</v>
      </c>
      <c r="I69" s="65">
        <f t="shared" si="118"/>
        <v>0</v>
      </c>
      <c r="J69" s="65">
        <f t="shared" si="118"/>
        <v>0</v>
      </c>
      <c r="K69" s="65">
        <f t="shared" si="118"/>
        <v>0</v>
      </c>
      <c r="L69" s="65">
        <f t="shared" si="118"/>
        <v>0</v>
      </c>
      <c r="M69" s="65">
        <f t="shared" si="118"/>
        <v>0</v>
      </c>
      <c r="N69" s="65">
        <f t="shared" si="118"/>
        <v>59.6</v>
      </c>
      <c r="O69" s="65">
        <f t="shared" si="118"/>
        <v>68.2</v>
      </c>
      <c r="P69" s="65">
        <f t="shared" si="118"/>
        <v>74.400000000000006</v>
      </c>
      <c r="Q69" s="65">
        <f t="shared" si="118"/>
        <v>78</v>
      </c>
      <c r="R69" s="65">
        <f t="shared" si="118"/>
        <v>86.800000000000011</v>
      </c>
      <c r="S69" s="65">
        <f t="shared" si="118"/>
        <v>88.5</v>
      </c>
      <c r="T69" s="65">
        <f t="shared" si="118"/>
        <v>96.100000000000009</v>
      </c>
      <c r="U69" s="59">
        <f t="shared" si="118"/>
        <v>445.31666666666661</v>
      </c>
      <c r="V69" s="65">
        <f t="shared" si="118"/>
        <v>99</v>
      </c>
      <c r="W69" s="65">
        <f t="shared" si="118"/>
        <v>98.600000000000009</v>
      </c>
      <c r="X69" s="65">
        <f t="shared" si="118"/>
        <v>108.5</v>
      </c>
      <c r="Y69" s="65">
        <f t="shared" si="118"/>
        <v>98</v>
      </c>
      <c r="Z69" s="65">
        <f t="shared" si="118"/>
        <v>108.5</v>
      </c>
      <c r="AA69" s="65">
        <f t="shared" si="118"/>
        <v>210</v>
      </c>
      <c r="AB69" s="65">
        <f t="shared" si="118"/>
        <v>217</v>
      </c>
      <c r="AC69" s="65">
        <f t="shared" si="118"/>
        <v>210</v>
      </c>
      <c r="AD69" s="65">
        <f t="shared" si="118"/>
        <v>217</v>
      </c>
      <c r="AE69" s="65">
        <f t="shared" si="118"/>
        <v>217</v>
      </c>
      <c r="AF69" s="65">
        <f t="shared" si="118"/>
        <v>210</v>
      </c>
      <c r="AG69" s="65">
        <f t="shared" si="118"/>
        <v>217</v>
      </c>
      <c r="AH69" s="59">
        <f t="shared" si="118"/>
        <v>1997.5333333333328</v>
      </c>
    </row>
    <row r="70" spans="1:36" hidden="1" outlineLevel="1" x14ac:dyDescent="0.3">
      <c r="A70" s="57" t="s">
        <v>88</v>
      </c>
      <c r="B70" s="64">
        <v>5000</v>
      </c>
      <c r="C70" s="64">
        <v>0</v>
      </c>
      <c r="D70" s="64">
        <v>0</v>
      </c>
      <c r="E70" s="64">
        <v>500</v>
      </c>
      <c r="F70" s="64">
        <v>500</v>
      </c>
      <c r="G70" s="64">
        <v>500</v>
      </c>
      <c r="H70" s="62">
        <f>SUM(B70:G70)</f>
        <v>6500</v>
      </c>
      <c r="I70" s="64">
        <v>500</v>
      </c>
      <c r="J70" s="64">
        <v>500</v>
      </c>
      <c r="K70" s="64">
        <v>500</v>
      </c>
      <c r="L70" s="64">
        <v>500</v>
      </c>
      <c r="M70" s="64">
        <v>500</v>
      </c>
      <c r="N70" s="64">
        <v>500</v>
      </c>
      <c r="O70" s="64">
        <v>500</v>
      </c>
      <c r="P70" s="64">
        <v>500</v>
      </c>
      <c r="Q70" s="64">
        <v>500</v>
      </c>
      <c r="R70" s="64">
        <v>500</v>
      </c>
      <c r="S70" s="64">
        <v>500</v>
      </c>
      <c r="T70" s="64">
        <v>500</v>
      </c>
      <c r="U70" s="62">
        <f>SUM(I70:T70)</f>
        <v>6000</v>
      </c>
      <c r="V70" s="64">
        <v>1000</v>
      </c>
      <c r="W70" s="64">
        <v>1000</v>
      </c>
      <c r="X70" s="64">
        <v>1000</v>
      </c>
      <c r="Y70" s="64">
        <v>1000</v>
      </c>
      <c r="Z70" s="64">
        <v>1000</v>
      </c>
      <c r="AA70" s="64">
        <v>1000</v>
      </c>
      <c r="AB70" s="64">
        <v>1000</v>
      </c>
      <c r="AC70" s="64">
        <v>1000</v>
      </c>
      <c r="AD70" s="64">
        <v>1000</v>
      </c>
      <c r="AE70" s="64">
        <v>1000</v>
      </c>
      <c r="AF70" s="64">
        <v>1000</v>
      </c>
      <c r="AG70" s="64">
        <v>1000</v>
      </c>
      <c r="AH70" s="62">
        <f>SUM(V70:AG70)</f>
        <v>12000</v>
      </c>
    </row>
    <row r="71" spans="1:36" hidden="1" outlineLevel="1" x14ac:dyDescent="0.3">
      <c r="A71" s="57" t="s">
        <v>89</v>
      </c>
      <c r="B71" s="49">
        <v>3000</v>
      </c>
      <c r="C71" s="49">
        <v>3000</v>
      </c>
      <c r="D71" s="49">
        <v>3000</v>
      </c>
      <c r="E71" s="49">
        <v>500</v>
      </c>
      <c r="F71" s="49">
        <v>500</v>
      </c>
      <c r="G71" s="49">
        <v>500</v>
      </c>
      <c r="H71" s="62">
        <f>SUM(B71:G71)</f>
        <v>10500</v>
      </c>
      <c r="I71" s="49">
        <v>500</v>
      </c>
      <c r="J71" s="49">
        <v>500</v>
      </c>
      <c r="K71" s="49">
        <v>500</v>
      </c>
      <c r="L71" s="49">
        <v>500</v>
      </c>
      <c r="M71" s="49">
        <v>500</v>
      </c>
      <c r="N71" s="49">
        <v>500</v>
      </c>
      <c r="O71" s="49">
        <v>500</v>
      </c>
      <c r="P71" s="49">
        <v>500</v>
      </c>
      <c r="Q71" s="49">
        <v>500</v>
      </c>
      <c r="R71" s="49">
        <v>500</v>
      </c>
      <c r="S71" s="49">
        <v>500</v>
      </c>
      <c r="T71" s="49">
        <v>500</v>
      </c>
      <c r="U71" s="62">
        <f>SUM(I71:T71)</f>
        <v>6000</v>
      </c>
      <c r="V71" s="49">
        <v>1000</v>
      </c>
      <c r="W71" s="49">
        <v>1000</v>
      </c>
      <c r="X71" s="49">
        <v>1000</v>
      </c>
      <c r="Y71" s="49">
        <v>1000</v>
      </c>
      <c r="Z71" s="49">
        <v>1000</v>
      </c>
      <c r="AA71" s="49">
        <v>1000</v>
      </c>
      <c r="AB71" s="49">
        <v>1000</v>
      </c>
      <c r="AC71" s="49">
        <v>1000</v>
      </c>
      <c r="AD71" s="49">
        <v>1000</v>
      </c>
      <c r="AE71" s="49">
        <v>1000</v>
      </c>
      <c r="AF71" s="49">
        <v>1000</v>
      </c>
      <c r="AG71" s="49">
        <v>1000</v>
      </c>
      <c r="AH71" s="62">
        <f>SUM(V71:AG71)</f>
        <v>12000</v>
      </c>
      <c r="AJ71" s="94"/>
    </row>
    <row r="72" spans="1:36" s="78" customFormat="1" hidden="1" outlineLevel="1" x14ac:dyDescent="0.3">
      <c r="A72" s="33" t="s">
        <v>97</v>
      </c>
      <c r="B72" s="34">
        <f>SUM(B70:B71)</f>
        <v>8000</v>
      </c>
      <c r="C72" s="34">
        <f t="shared" ref="C72:AG72" si="119">SUM(C70:C71)</f>
        <v>3000</v>
      </c>
      <c r="D72" s="34">
        <f t="shared" si="119"/>
        <v>3000</v>
      </c>
      <c r="E72" s="34">
        <f t="shared" si="119"/>
        <v>1000</v>
      </c>
      <c r="F72" s="34">
        <f t="shared" si="119"/>
        <v>1000</v>
      </c>
      <c r="G72" s="34">
        <f t="shared" si="119"/>
        <v>1000</v>
      </c>
      <c r="H72" s="73">
        <f t="shared" si="119"/>
        <v>17000</v>
      </c>
      <c r="I72" s="34">
        <f t="shared" si="119"/>
        <v>1000</v>
      </c>
      <c r="J72" s="34">
        <f t="shared" si="119"/>
        <v>1000</v>
      </c>
      <c r="K72" s="34">
        <f t="shared" si="119"/>
        <v>1000</v>
      </c>
      <c r="L72" s="34">
        <f t="shared" si="119"/>
        <v>1000</v>
      </c>
      <c r="M72" s="34">
        <f t="shared" si="119"/>
        <v>1000</v>
      </c>
      <c r="N72" s="34">
        <f t="shared" si="119"/>
        <v>1000</v>
      </c>
      <c r="O72" s="34">
        <f t="shared" si="119"/>
        <v>1000</v>
      </c>
      <c r="P72" s="34">
        <f t="shared" si="119"/>
        <v>1000</v>
      </c>
      <c r="Q72" s="34">
        <f t="shared" si="119"/>
        <v>1000</v>
      </c>
      <c r="R72" s="34">
        <f t="shared" si="119"/>
        <v>1000</v>
      </c>
      <c r="S72" s="34">
        <f t="shared" si="119"/>
        <v>1000</v>
      </c>
      <c r="T72" s="34">
        <f t="shared" si="119"/>
        <v>1000</v>
      </c>
      <c r="U72" s="73">
        <f>SUM(U70:U71)</f>
        <v>12000</v>
      </c>
      <c r="V72" s="34">
        <f t="shared" si="119"/>
        <v>2000</v>
      </c>
      <c r="W72" s="34">
        <f t="shared" si="119"/>
        <v>2000</v>
      </c>
      <c r="X72" s="34">
        <f t="shared" si="119"/>
        <v>2000</v>
      </c>
      <c r="Y72" s="34">
        <f t="shared" si="119"/>
        <v>2000</v>
      </c>
      <c r="Z72" s="34">
        <f t="shared" si="119"/>
        <v>2000</v>
      </c>
      <c r="AA72" s="34">
        <f t="shared" si="119"/>
        <v>2000</v>
      </c>
      <c r="AB72" s="34">
        <f t="shared" si="119"/>
        <v>2000</v>
      </c>
      <c r="AC72" s="34">
        <f t="shared" si="119"/>
        <v>2000</v>
      </c>
      <c r="AD72" s="34">
        <f t="shared" si="119"/>
        <v>2000</v>
      </c>
      <c r="AE72" s="34">
        <f t="shared" si="119"/>
        <v>2000</v>
      </c>
      <c r="AF72" s="34">
        <f t="shared" si="119"/>
        <v>2000</v>
      </c>
      <c r="AG72" s="34">
        <f t="shared" si="119"/>
        <v>2000</v>
      </c>
      <c r="AH72" s="73">
        <f>SUM(AH70:AH71)</f>
        <v>24000</v>
      </c>
    </row>
    <row r="73" spans="1:36" hidden="1" outlineLevel="1" x14ac:dyDescent="0.3">
      <c r="A73" s="57" t="s">
        <v>93</v>
      </c>
      <c r="B73" s="46">
        <f>IFERROR(B$72/B$69,0)</f>
        <v>0</v>
      </c>
      <c r="C73" s="46">
        <f t="shared" ref="C73:AH74" si="120">IFERROR(C$72/C$69,0)</f>
        <v>0</v>
      </c>
      <c r="D73" s="46">
        <f t="shared" si="120"/>
        <v>0</v>
      </c>
      <c r="E73" s="46">
        <f t="shared" si="120"/>
        <v>0</v>
      </c>
      <c r="F73" s="46">
        <f t="shared" si="120"/>
        <v>0</v>
      </c>
      <c r="G73" s="46">
        <f t="shared" si="120"/>
        <v>0</v>
      </c>
      <c r="H73" s="48">
        <f t="shared" si="120"/>
        <v>0</v>
      </c>
      <c r="I73" s="46">
        <f t="shared" si="120"/>
        <v>0</v>
      </c>
      <c r="J73" s="46">
        <f t="shared" si="120"/>
        <v>0</v>
      </c>
      <c r="K73" s="46">
        <f t="shared" si="120"/>
        <v>0</v>
      </c>
      <c r="L73" s="46">
        <f t="shared" si="120"/>
        <v>0</v>
      </c>
      <c r="M73" s="46">
        <f t="shared" si="120"/>
        <v>0</v>
      </c>
      <c r="N73" s="46">
        <f t="shared" si="120"/>
        <v>16.778523489932887</v>
      </c>
      <c r="O73" s="46">
        <f t="shared" si="120"/>
        <v>14.662756598240469</v>
      </c>
      <c r="P73" s="46">
        <f t="shared" si="120"/>
        <v>13.440860215053762</v>
      </c>
      <c r="Q73" s="46">
        <f t="shared" si="120"/>
        <v>12.820512820512821</v>
      </c>
      <c r="R73" s="46">
        <f t="shared" si="120"/>
        <v>11.520737327188938</v>
      </c>
      <c r="S73" s="46">
        <f t="shared" si="120"/>
        <v>11.299435028248588</v>
      </c>
      <c r="T73" s="46">
        <f t="shared" si="120"/>
        <v>10.40582726326743</v>
      </c>
      <c r="U73" s="48">
        <f t="shared" si="120"/>
        <v>26.947116284292079</v>
      </c>
      <c r="V73" s="46">
        <f t="shared" si="120"/>
        <v>20.202020202020201</v>
      </c>
      <c r="W73" s="46">
        <f t="shared" si="120"/>
        <v>20.283975659229206</v>
      </c>
      <c r="X73" s="46">
        <f t="shared" si="120"/>
        <v>18.433179723502302</v>
      </c>
      <c r="Y73" s="46">
        <f t="shared" si="120"/>
        <v>20.408163265306122</v>
      </c>
      <c r="Z73" s="46">
        <f t="shared" si="120"/>
        <v>18.433179723502302</v>
      </c>
      <c r="AA73" s="46">
        <f t="shared" si="120"/>
        <v>9.5238095238095237</v>
      </c>
      <c r="AB73" s="46">
        <f t="shared" si="120"/>
        <v>9.2165898617511512</v>
      </c>
      <c r="AC73" s="46">
        <f t="shared" si="120"/>
        <v>9.5238095238095237</v>
      </c>
      <c r="AD73" s="46">
        <f t="shared" si="120"/>
        <v>9.2165898617511512</v>
      </c>
      <c r="AE73" s="46">
        <f t="shared" si="120"/>
        <v>9.2165898617511512</v>
      </c>
      <c r="AF73" s="46">
        <f t="shared" si="120"/>
        <v>9.5238095238095237</v>
      </c>
      <c r="AG73" s="46">
        <f t="shared" si="120"/>
        <v>9.2165898617511512</v>
      </c>
      <c r="AH73" s="48">
        <f t="shared" si="120"/>
        <v>12.01481827587358</v>
      </c>
    </row>
    <row r="74" spans="1:36" hidden="1" outlineLevel="1" x14ac:dyDescent="0.3">
      <c r="A74" s="57" t="s">
        <v>94</v>
      </c>
      <c r="B74" s="46">
        <f>IFERROR(B$72/B$69,0)</f>
        <v>0</v>
      </c>
      <c r="C74" s="46">
        <f t="shared" si="120"/>
        <v>0</v>
      </c>
      <c r="D74" s="46">
        <f t="shared" si="120"/>
        <v>0</v>
      </c>
      <c r="E74" s="46">
        <f t="shared" si="120"/>
        <v>0</v>
      </c>
      <c r="F74" s="46">
        <f t="shared" si="120"/>
        <v>0</v>
      </c>
      <c r="G74" s="46">
        <f t="shared" si="120"/>
        <v>0</v>
      </c>
      <c r="H74" s="48">
        <f t="shared" si="120"/>
        <v>0</v>
      </c>
      <c r="I74" s="46">
        <f t="shared" si="120"/>
        <v>0</v>
      </c>
      <c r="J74" s="46">
        <f t="shared" si="120"/>
        <v>0</v>
      </c>
      <c r="K74" s="46">
        <f t="shared" si="120"/>
        <v>0</v>
      </c>
      <c r="L74" s="46">
        <f t="shared" si="120"/>
        <v>0</v>
      </c>
      <c r="M74" s="46">
        <f t="shared" si="120"/>
        <v>0</v>
      </c>
      <c r="N74" s="46">
        <f t="shared" si="120"/>
        <v>16.778523489932887</v>
      </c>
      <c r="O74" s="46">
        <f t="shared" si="120"/>
        <v>14.662756598240469</v>
      </c>
      <c r="P74" s="46">
        <f t="shared" si="120"/>
        <v>13.440860215053762</v>
      </c>
      <c r="Q74" s="46">
        <f t="shared" si="120"/>
        <v>12.820512820512821</v>
      </c>
      <c r="R74" s="46">
        <f t="shared" si="120"/>
        <v>11.520737327188938</v>
      </c>
      <c r="S74" s="46">
        <f t="shared" si="120"/>
        <v>11.299435028248588</v>
      </c>
      <c r="T74" s="46">
        <f t="shared" si="120"/>
        <v>10.40582726326743</v>
      </c>
      <c r="U74" s="48">
        <f t="shared" si="120"/>
        <v>26.947116284292079</v>
      </c>
      <c r="V74" s="46">
        <f t="shared" si="120"/>
        <v>20.202020202020201</v>
      </c>
      <c r="W74" s="46">
        <f t="shared" si="120"/>
        <v>20.283975659229206</v>
      </c>
      <c r="X74" s="46">
        <f t="shared" si="120"/>
        <v>18.433179723502302</v>
      </c>
      <c r="Y74" s="46">
        <f t="shared" si="120"/>
        <v>20.408163265306122</v>
      </c>
      <c r="Z74" s="46">
        <f t="shared" si="120"/>
        <v>18.433179723502302</v>
      </c>
      <c r="AA74" s="46">
        <f t="shared" si="120"/>
        <v>9.5238095238095237</v>
      </c>
      <c r="AB74" s="46">
        <f t="shared" si="120"/>
        <v>9.2165898617511512</v>
      </c>
      <c r="AC74" s="46">
        <f t="shared" si="120"/>
        <v>9.5238095238095237</v>
      </c>
      <c r="AD74" s="46">
        <f t="shared" si="120"/>
        <v>9.2165898617511512</v>
      </c>
      <c r="AE74" s="46">
        <f t="shared" si="120"/>
        <v>9.2165898617511512</v>
      </c>
      <c r="AF74" s="46">
        <f t="shared" si="120"/>
        <v>9.5238095238095237</v>
      </c>
      <c r="AG74" s="46">
        <f t="shared" si="120"/>
        <v>9.2165898617511512</v>
      </c>
      <c r="AH74" s="48">
        <f t="shared" si="120"/>
        <v>12.01481827587358</v>
      </c>
    </row>
    <row r="75" spans="1:36" hidden="1" outlineLevel="1" x14ac:dyDescent="0.3">
      <c r="A75" s="26"/>
      <c r="B75" s="27"/>
      <c r="C75" s="27"/>
      <c r="D75" s="27"/>
      <c r="E75" s="27"/>
      <c r="F75" s="27"/>
      <c r="G75" s="27"/>
      <c r="H75" s="59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59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59"/>
    </row>
    <row r="76" spans="1:36" hidden="1" outlineLevel="1" x14ac:dyDescent="0.3">
      <c r="A76" s="70" t="s">
        <v>95</v>
      </c>
      <c r="B76" s="71"/>
      <c r="C76" s="71"/>
      <c r="D76" s="71"/>
      <c r="E76" s="71"/>
      <c r="F76" s="71"/>
      <c r="G76" s="71"/>
      <c r="H76" s="72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2"/>
    </row>
    <row r="77" spans="1:36" hidden="1" outlineLevel="1" x14ac:dyDescent="0.3">
      <c r="A77" s="57" t="s">
        <v>99</v>
      </c>
      <c r="B77" s="65">
        <f>B25*B37</f>
        <v>0</v>
      </c>
      <c r="C77" s="65">
        <f t="shared" ref="C77:AH77" si="121">C25*C37</f>
        <v>0</v>
      </c>
      <c r="D77" s="65">
        <f t="shared" si="121"/>
        <v>63</v>
      </c>
      <c r="E77" s="65">
        <f t="shared" si="121"/>
        <v>77.5</v>
      </c>
      <c r="F77" s="65">
        <f t="shared" si="121"/>
        <v>78</v>
      </c>
      <c r="G77" s="65">
        <f t="shared" si="121"/>
        <v>74.399999999999991</v>
      </c>
      <c r="H77" s="59">
        <f t="shared" si="121"/>
        <v>142.35</v>
      </c>
      <c r="I77" s="65">
        <f t="shared" si="121"/>
        <v>62</v>
      </c>
      <c r="J77" s="65">
        <f t="shared" si="121"/>
        <v>33.6</v>
      </c>
      <c r="K77" s="65">
        <f t="shared" si="121"/>
        <v>43.400000000000006</v>
      </c>
      <c r="L77" s="65">
        <f t="shared" si="121"/>
        <v>48</v>
      </c>
      <c r="M77" s="65">
        <f t="shared" si="121"/>
        <v>55.800000000000004</v>
      </c>
      <c r="N77" s="65">
        <f t="shared" si="121"/>
        <v>59.6</v>
      </c>
      <c r="O77" s="65">
        <f t="shared" si="121"/>
        <v>68.2</v>
      </c>
      <c r="P77" s="65">
        <f t="shared" si="121"/>
        <v>74.400000000000006</v>
      </c>
      <c r="Q77" s="65">
        <f t="shared" si="121"/>
        <v>78</v>
      </c>
      <c r="R77" s="65">
        <f t="shared" si="121"/>
        <v>86.800000000000011</v>
      </c>
      <c r="S77" s="65">
        <f t="shared" si="121"/>
        <v>88.5</v>
      </c>
      <c r="T77" s="65">
        <f t="shared" si="121"/>
        <v>96.100000000000009</v>
      </c>
      <c r="U77" s="59">
        <f t="shared" si="121"/>
        <v>827.01666666666665</v>
      </c>
      <c r="V77" s="65">
        <f t="shared" si="121"/>
        <v>99</v>
      </c>
      <c r="W77" s="65">
        <f t="shared" si="121"/>
        <v>98.600000000000009</v>
      </c>
      <c r="X77" s="65">
        <f t="shared" si="121"/>
        <v>108.5</v>
      </c>
      <c r="Y77" s="65">
        <f t="shared" si="121"/>
        <v>98</v>
      </c>
      <c r="Z77" s="65">
        <f t="shared" si="121"/>
        <v>108.5</v>
      </c>
      <c r="AA77" s="65">
        <f t="shared" si="121"/>
        <v>105</v>
      </c>
      <c r="AB77" s="65">
        <f t="shared" si="121"/>
        <v>108.5</v>
      </c>
      <c r="AC77" s="65">
        <f t="shared" si="121"/>
        <v>105</v>
      </c>
      <c r="AD77" s="65">
        <f t="shared" si="121"/>
        <v>108.5</v>
      </c>
      <c r="AE77" s="65">
        <f t="shared" si="121"/>
        <v>108.5</v>
      </c>
      <c r="AF77" s="65">
        <f t="shared" si="121"/>
        <v>105</v>
      </c>
      <c r="AG77" s="65">
        <f t="shared" si="121"/>
        <v>108.5</v>
      </c>
      <c r="AH77" s="59">
        <f t="shared" si="121"/>
        <v>1261.5999999999999</v>
      </c>
    </row>
    <row r="78" spans="1:36" hidden="1" outlineLevel="1" x14ac:dyDescent="0.3">
      <c r="A78" s="57" t="s">
        <v>98</v>
      </c>
      <c r="B78" s="49">
        <v>3000</v>
      </c>
      <c r="C78" s="49">
        <v>3000</v>
      </c>
      <c r="D78" s="49">
        <v>3000</v>
      </c>
      <c r="E78" s="49">
        <v>500</v>
      </c>
      <c r="F78" s="49">
        <v>500</v>
      </c>
      <c r="G78" s="49">
        <v>500</v>
      </c>
      <c r="H78" s="62">
        <f>SUM(B78:G78)</f>
        <v>10500</v>
      </c>
      <c r="I78" s="49">
        <v>500</v>
      </c>
      <c r="J78" s="49">
        <v>500</v>
      </c>
      <c r="K78" s="49">
        <v>500</v>
      </c>
      <c r="L78" s="49">
        <v>500</v>
      </c>
      <c r="M78" s="49">
        <v>500</v>
      </c>
      <c r="N78" s="49">
        <v>500</v>
      </c>
      <c r="O78" s="49">
        <v>500</v>
      </c>
      <c r="P78" s="49">
        <v>500</v>
      </c>
      <c r="Q78" s="49">
        <v>500</v>
      </c>
      <c r="R78" s="49">
        <v>500</v>
      </c>
      <c r="S78" s="49">
        <v>500</v>
      </c>
      <c r="T78" s="49">
        <v>500</v>
      </c>
      <c r="U78" s="62">
        <f>SUM(I78:T78)</f>
        <v>6000</v>
      </c>
      <c r="V78" s="49">
        <v>1000</v>
      </c>
      <c r="W78" s="49">
        <v>1000</v>
      </c>
      <c r="X78" s="49">
        <v>1000</v>
      </c>
      <c r="Y78" s="49">
        <v>1000</v>
      </c>
      <c r="Z78" s="49">
        <v>1000</v>
      </c>
      <c r="AA78" s="49">
        <v>1000</v>
      </c>
      <c r="AB78" s="49">
        <v>1000</v>
      </c>
      <c r="AC78" s="49">
        <v>1000</v>
      </c>
      <c r="AD78" s="49">
        <v>1000</v>
      </c>
      <c r="AE78" s="49">
        <v>1000</v>
      </c>
      <c r="AF78" s="49">
        <v>1000</v>
      </c>
      <c r="AG78" s="49">
        <v>1000</v>
      </c>
      <c r="AH78" s="62">
        <f>SUM(V78:AG78)</f>
        <v>12000</v>
      </c>
    </row>
    <row r="79" spans="1:36" s="78" customFormat="1" hidden="1" outlineLevel="1" x14ac:dyDescent="0.3">
      <c r="A79" s="33" t="s">
        <v>96</v>
      </c>
      <c r="B79" s="34">
        <f t="shared" ref="B79:AH79" si="122">SUM(B78:B78)</f>
        <v>3000</v>
      </c>
      <c r="C79" s="34">
        <f t="shared" si="122"/>
        <v>3000</v>
      </c>
      <c r="D79" s="34">
        <f t="shared" si="122"/>
        <v>3000</v>
      </c>
      <c r="E79" s="34">
        <f t="shared" si="122"/>
        <v>500</v>
      </c>
      <c r="F79" s="34">
        <f t="shared" si="122"/>
        <v>500</v>
      </c>
      <c r="G79" s="34">
        <f t="shared" si="122"/>
        <v>500</v>
      </c>
      <c r="H79" s="73">
        <f t="shared" si="122"/>
        <v>10500</v>
      </c>
      <c r="I79" s="34">
        <f t="shared" si="122"/>
        <v>500</v>
      </c>
      <c r="J79" s="34">
        <f t="shared" si="122"/>
        <v>500</v>
      </c>
      <c r="K79" s="34">
        <f t="shared" si="122"/>
        <v>500</v>
      </c>
      <c r="L79" s="34">
        <f t="shared" si="122"/>
        <v>500</v>
      </c>
      <c r="M79" s="34">
        <f t="shared" si="122"/>
        <v>500</v>
      </c>
      <c r="N79" s="34">
        <f t="shared" si="122"/>
        <v>500</v>
      </c>
      <c r="O79" s="34">
        <f t="shared" si="122"/>
        <v>500</v>
      </c>
      <c r="P79" s="34">
        <f t="shared" si="122"/>
        <v>500</v>
      </c>
      <c r="Q79" s="34">
        <f t="shared" si="122"/>
        <v>500</v>
      </c>
      <c r="R79" s="34">
        <f t="shared" si="122"/>
        <v>500</v>
      </c>
      <c r="S79" s="34">
        <f t="shared" si="122"/>
        <v>500</v>
      </c>
      <c r="T79" s="34">
        <f t="shared" si="122"/>
        <v>500</v>
      </c>
      <c r="U79" s="73">
        <f t="shared" si="122"/>
        <v>6000</v>
      </c>
      <c r="V79" s="34">
        <f t="shared" si="122"/>
        <v>1000</v>
      </c>
      <c r="W79" s="34">
        <f t="shared" si="122"/>
        <v>1000</v>
      </c>
      <c r="X79" s="34">
        <f t="shared" si="122"/>
        <v>1000</v>
      </c>
      <c r="Y79" s="34">
        <f t="shared" si="122"/>
        <v>1000</v>
      </c>
      <c r="Z79" s="34">
        <f t="shared" si="122"/>
        <v>1000</v>
      </c>
      <c r="AA79" s="34">
        <f t="shared" si="122"/>
        <v>1000</v>
      </c>
      <c r="AB79" s="34">
        <f t="shared" si="122"/>
        <v>1000</v>
      </c>
      <c r="AC79" s="34">
        <f t="shared" si="122"/>
        <v>1000</v>
      </c>
      <c r="AD79" s="34">
        <f t="shared" si="122"/>
        <v>1000</v>
      </c>
      <c r="AE79" s="34">
        <f t="shared" si="122"/>
        <v>1000</v>
      </c>
      <c r="AF79" s="34">
        <f t="shared" si="122"/>
        <v>1000</v>
      </c>
      <c r="AG79" s="34">
        <f t="shared" si="122"/>
        <v>1000</v>
      </c>
      <c r="AH79" s="73">
        <f t="shared" si="122"/>
        <v>12000</v>
      </c>
    </row>
    <row r="80" spans="1:36" hidden="1" outlineLevel="1" x14ac:dyDescent="0.3">
      <c r="A80" s="57" t="s">
        <v>93</v>
      </c>
      <c r="B80" s="46">
        <f>IFERROR(B$79/B$77,0)</f>
        <v>0</v>
      </c>
      <c r="C80" s="46">
        <f t="shared" ref="C80:AH81" si="123">IFERROR(C$79/C$77,0)</f>
        <v>0</v>
      </c>
      <c r="D80" s="46">
        <f t="shared" si="123"/>
        <v>47.61904761904762</v>
      </c>
      <c r="E80" s="46">
        <f t="shared" si="123"/>
        <v>6.4516129032258061</v>
      </c>
      <c r="F80" s="46">
        <f t="shared" si="123"/>
        <v>6.4102564102564106</v>
      </c>
      <c r="G80" s="46">
        <f t="shared" si="123"/>
        <v>6.7204301075268829</v>
      </c>
      <c r="H80" s="48">
        <f t="shared" si="123"/>
        <v>73.76185458377239</v>
      </c>
      <c r="I80" s="46">
        <f t="shared" si="123"/>
        <v>8.064516129032258</v>
      </c>
      <c r="J80" s="46">
        <f t="shared" si="123"/>
        <v>14.88095238095238</v>
      </c>
      <c r="K80" s="46">
        <f t="shared" si="123"/>
        <v>11.520737327188938</v>
      </c>
      <c r="L80" s="46">
        <f t="shared" si="123"/>
        <v>10.416666666666666</v>
      </c>
      <c r="M80" s="46">
        <f t="shared" si="123"/>
        <v>8.9605734767025087</v>
      </c>
      <c r="N80" s="46">
        <f t="shared" si="123"/>
        <v>8.3892617449664435</v>
      </c>
      <c r="O80" s="46">
        <f t="shared" si="123"/>
        <v>7.3313782991202343</v>
      </c>
      <c r="P80" s="46">
        <f t="shared" si="123"/>
        <v>6.7204301075268811</v>
      </c>
      <c r="Q80" s="46">
        <f t="shared" si="123"/>
        <v>6.4102564102564106</v>
      </c>
      <c r="R80" s="46">
        <f t="shared" si="123"/>
        <v>5.7603686635944689</v>
      </c>
      <c r="S80" s="46">
        <f t="shared" si="123"/>
        <v>5.6497175141242941</v>
      </c>
      <c r="T80" s="46">
        <f t="shared" si="123"/>
        <v>5.2029136316337148</v>
      </c>
      <c r="U80" s="48">
        <f t="shared" si="123"/>
        <v>7.2549928457709436</v>
      </c>
      <c r="V80" s="46">
        <f t="shared" si="123"/>
        <v>10.1010101010101</v>
      </c>
      <c r="W80" s="46">
        <f t="shared" si="123"/>
        <v>10.141987829614603</v>
      </c>
      <c r="X80" s="46">
        <f t="shared" si="123"/>
        <v>9.2165898617511512</v>
      </c>
      <c r="Y80" s="46">
        <f t="shared" si="123"/>
        <v>10.204081632653061</v>
      </c>
      <c r="Z80" s="46">
        <f t="shared" si="123"/>
        <v>9.2165898617511512</v>
      </c>
      <c r="AA80" s="46">
        <f t="shared" si="123"/>
        <v>9.5238095238095237</v>
      </c>
      <c r="AB80" s="46">
        <f t="shared" si="123"/>
        <v>9.2165898617511512</v>
      </c>
      <c r="AC80" s="46">
        <f t="shared" si="123"/>
        <v>9.5238095238095237</v>
      </c>
      <c r="AD80" s="46">
        <f t="shared" si="123"/>
        <v>9.2165898617511512</v>
      </c>
      <c r="AE80" s="46">
        <f t="shared" si="123"/>
        <v>9.2165898617511512</v>
      </c>
      <c r="AF80" s="46">
        <f t="shared" si="123"/>
        <v>9.5238095238095237</v>
      </c>
      <c r="AG80" s="46">
        <f t="shared" si="123"/>
        <v>9.2165898617511512</v>
      </c>
      <c r="AH80" s="48">
        <f t="shared" si="123"/>
        <v>9.511731135066583</v>
      </c>
    </row>
    <row r="81" spans="1:34" hidden="1" outlineLevel="1" x14ac:dyDescent="0.3">
      <c r="A81" s="57" t="s">
        <v>94</v>
      </c>
      <c r="B81" s="46">
        <f>IFERROR(B$79/B$77,0)</f>
        <v>0</v>
      </c>
      <c r="C81" s="46">
        <f t="shared" si="123"/>
        <v>0</v>
      </c>
      <c r="D81" s="46">
        <f t="shared" si="123"/>
        <v>47.61904761904762</v>
      </c>
      <c r="E81" s="46">
        <f t="shared" si="123"/>
        <v>6.4516129032258061</v>
      </c>
      <c r="F81" s="46">
        <f t="shared" si="123"/>
        <v>6.4102564102564106</v>
      </c>
      <c r="G81" s="46">
        <f t="shared" si="123"/>
        <v>6.7204301075268829</v>
      </c>
      <c r="H81" s="48">
        <f t="shared" si="123"/>
        <v>73.76185458377239</v>
      </c>
      <c r="I81" s="46">
        <f t="shared" si="123"/>
        <v>8.064516129032258</v>
      </c>
      <c r="J81" s="46">
        <f t="shared" si="123"/>
        <v>14.88095238095238</v>
      </c>
      <c r="K81" s="46">
        <f t="shared" si="123"/>
        <v>11.520737327188938</v>
      </c>
      <c r="L81" s="46">
        <f t="shared" si="123"/>
        <v>10.416666666666666</v>
      </c>
      <c r="M81" s="46">
        <f t="shared" si="123"/>
        <v>8.9605734767025087</v>
      </c>
      <c r="N81" s="46">
        <f t="shared" si="123"/>
        <v>8.3892617449664435</v>
      </c>
      <c r="O81" s="46">
        <f t="shared" si="123"/>
        <v>7.3313782991202343</v>
      </c>
      <c r="P81" s="46">
        <f t="shared" si="123"/>
        <v>6.7204301075268811</v>
      </c>
      <c r="Q81" s="46">
        <f t="shared" si="123"/>
        <v>6.4102564102564106</v>
      </c>
      <c r="R81" s="46">
        <f t="shared" si="123"/>
        <v>5.7603686635944689</v>
      </c>
      <c r="S81" s="46">
        <f t="shared" si="123"/>
        <v>5.6497175141242941</v>
      </c>
      <c r="T81" s="46">
        <f t="shared" si="123"/>
        <v>5.2029136316337148</v>
      </c>
      <c r="U81" s="48">
        <f t="shared" si="123"/>
        <v>7.2549928457709436</v>
      </c>
      <c r="V81" s="46">
        <f t="shared" si="123"/>
        <v>10.1010101010101</v>
      </c>
      <c r="W81" s="46">
        <f t="shared" si="123"/>
        <v>10.141987829614603</v>
      </c>
      <c r="X81" s="46">
        <f t="shared" si="123"/>
        <v>9.2165898617511512</v>
      </c>
      <c r="Y81" s="46">
        <f t="shared" si="123"/>
        <v>10.204081632653061</v>
      </c>
      <c r="Z81" s="46">
        <f t="shared" si="123"/>
        <v>9.2165898617511512</v>
      </c>
      <c r="AA81" s="46">
        <f t="shared" si="123"/>
        <v>9.5238095238095237</v>
      </c>
      <c r="AB81" s="46">
        <f t="shared" si="123"/>
        <v>9.2165898617511512</v>
      </c>
      <c r="AC81" s="46">
        <f t="shared" si="123"/>
        <v>9.5238095238095237</v>
      </c>
      <c r="AD81" s="46">
        <f t="shared" si="123"/>
        <v>9.2165898617511512</v>
      </c>
      <c r="AE81" s="46">
        <f t="shared" si="123"/>
        <v>9.2165898617511512</v>
      </c>
      <c r="AF81" s="46">
        <f t="shared" si="123"/>
        <v>9.5238095238095237</v>
      </c>
      <c r="AG81" s="46">
        <f t="shared" si="123"/>
        <v>9.2165898617511512</v>
      </c>
      <c r="AH81" s="48">
        <f t="shared" si="123"/>
        <v>9.511731135066583</v>
      </c>
    </row>
    <row r="82" spans="1:34" collapsed="1" x14ac:dyDescent="0.3">
      <c r="A82" s="26"/>
      <c r="B82" s="27"/>
      <c r="C82" s="27"/>
      <c r="D82" s="27"/>
      <c r="E82" s="27"/>
      <c r="F82" s="27"/>
      <c r="G82" s="27"/>
      <c r="H82" s="29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9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9"/>
    </row>
    <row r="83" spans="1:34" ht="18.75" customHeight="1" x14ac:dyDescent="0.3">
      <c r="A83" s="30" t="s">
        <v>43</v>
      </c>
      <c r="B83" s="31"/>
      <c r="C83" s="31"/>
      <c r="D83" s="31"/>
      <c r="E83" s="31"/>
      <c r="F83" s="31"/>
      <c r="G83" s="31"/>
      <c r="H83" s="5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5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51"/>
    </row>
    <row r="84" spans="1:34" ht="17.25" customHeight="1" x14ac:dyDescent="0.3">
      <c r="A84" s="87" t="s">
        <v>90</v>
      </c>
      <c r="B84" s="92">
        <f t="shared" ref="B84:AH84" si="124">B26</f>
        <v>5580</v>
      </c>
      <c r="C84" s="92">
        <f t="shared" si="124"/>
        <v>11160</v>
      </c>
      <c r="D84" s="92">
        <f t="shared" si="124"/>
        <v>19200</v>
      </c>
      <c r="E84" s="92">
        <f t="shared" si="124"/>
        <v>28520</v>
      </c>
      <c r="F84" s="92">
        <f t="shared" si="124"/>
        <v>36000</v>
      </c>
      <c r="G84" s="92">
        <f t="shared" si="124"/>
        <v>45880</v>
      </c>
      <c r="H84" s="93">
        <f t="shared" si="124"/>
        <v>146340</v>
      </c>
      <c r="I84" s="92">
        <f t="shared" si="124"/>
        <v>56730</v>
      </c>
      <c r="J84" s="92">
        <f t="shared" si="124"/>
        <v>61040</v>
      </c>
      <c r="K84" s="92">
        <f t="shared" si="124"/>
        <v>78430</v>
      </c>
      <c r="L84" s="92">
        <f t="shared" si="124"/>
        <v>86400</v>
      </c>
      <c r="M84" s="92">
        <f t="shared" si="124"/>
        <v>100130</v>
      </c>
      <c r="N84" s="92">
        <f t="shared" si="124"/>
        <v>106684</v>
      </c>
      <c r="O84" s="92">
        <f t="shared" si="124"/>
        <v>121830</v>
      </c>
      <c r="P84" s="92">
        <f t="shared" si="124"/>
        <v>132680</v>
      </c>
      <c r="Q84" s="92">
        <f t="shared" si="124"/>
        <v>138900</v>
      </c>
      <c r="R84" s="92">
        <f t="shared" si="124"/>
        <v>154380</v>
      </c>
      <c r="S84" s="92">
        <f t="shared" si="124"/>
        <v>157800</v>
      </c>
      <c r="T84" s="92">
        <f t="shared" si="124"/>
        <v>171740</v>
      </c>
      <c r="U84" s="93">
        <f t="shared" si="124"/>
        <v>1366744</v>
      </c>
      <c r="V84" s="92">
        <f t="shared" si="124"/>
        <v>187800</v>
      </c>
      <c r="W84" s="92">
        <f t="shared" si="124"/>
        <v>187920</v>
      </c>
      <c r="X84" s="92">
        <f t="shared" si="124"/>
        <v>207700</v>
      </c>
      <c r="Y84" s="92">
        <f t="shared" si="124"/>
        <v>187600</v>
      </c>
      <c r="Z84" s="92">
        <f t="shared" si="124"/>
        <v>207700</v>
      </c>
      <c r="AA84" s="92">
        <f t="shared" si="124"/>
        <v>201000</v>
      </c>
      <c r="AB84" s="92">
        <f t="shared" si="124"/>
        <v>207700</v>
      </c>
      <c r="AC84" s="92">
        <f t="shared" si="124"/>
        <v>201000</v>
      </c>
      <c r="AD84" s="92">
        <f t="shared" si="124"/>
        <v>207700</v>
      </c>
      <c r="AE84" s="92">
        <f t="shared" si="124"/>
        <v>207700</v>
      </c>
      <c r="AF84" s="92">
        <f t="shared" si="124"/>
        <v>201000</v>
      </c>
      <c r="AG84" s="92">
        <f t="shared" si="124"/>
        <v>207700</v>
      </c>
      <c r="AH84" s="93">
        <f t="shared" si="124"/>
        <v>2412520</v>
      </c>
    </row>
    <row r="85" spans="1:34" x14ac:dyDescent="0.3">
      <c r="A85" s="100" t="str">
        <f>A6</f>
        <v>Segment 1</v>
      </c>
      <c r="B85" s="47">
        <f t="shared" ref="B85:AH85" si="125">B10</f>
        <v>3100</v>
      </c>
      <c r="C85" s="47">
        <f t="shared" si="125"/>
        <v>6200</v>
      </c>
      <c r="D85" s="47">
        <f t="shared" si="125"/>
        <v>12000</v>
      </c>
      <c r="E85" s="47">
        <f t="shared" si="125"/>
        <v>18600</v>
      </c>
      <c r="F85" s="47">
        <f t="shared" si="125"/>
        <v>24000</v>
      </c>
      <c r="G85" s="47">
        <f t="shared" si="125"/>
        <v>31000</v>
      </c>
      <c r="H85" s="48">
        <f t="shared" si="125"/>
        <v>94900</v>
      </c>
      <c r="I85" s="47">
        <f t="shared" si="125"/>
        <v>37200</v>
      </c>
      <c r="J85" s="47">
        <f t="shared" si="125"/>
        <v>39200</v>
      </c>
      <c r="K85" s="47">
        <f t="shared" si="125"/>
        <v>49600</v>
      </c>
      <c r="L85" s="47">
        <f t="shared" si="125"/>
        <v>54000</v>
      </c>
      <c r="M85" s="47">
        <f t="shared" si="125"/>
        <v>62000</v>
      </c>
      <c r="N85" s="47">
        <f t="shared" si="125"/>
        <v>65560</v>
      </c>
      <c r="O85" s="47">
        <f t="shared" si="125"/>
        <v>74400</v>
      </c>
      <c r="P85" s="47">
        <f t="shared" si="125"/>
        <v>80600</v>
      </c>
      <c r="Q85" s="47">
        <f t="shared" si="125"/>
        <v>84000</v>
      </c>
      <c r="R85" s="47">
        <f t="shared" si="125"/>
        <v>93000</v>
      </c>
      <c r="S85" s="47">
        <f t="shared" si="125"/>
        <v>96000</v>
      </c>
      <c r="T85" s="47">
        <f t="shared" si="125"/>
        <v>105400</v>
      </c>
      <c r="U85" s="48">
        <f t="shared" si="125"/>
        <v>840960</v>
      </c>
      <c r="V85" s="47">
        <f t="shared" si="125"/>
        <v>118800</v>
      </c>
      <c r="W85" s="47">
        <f t="shared" si="125"/>
        <v>121220</v>
      </c>
      <c r="X85" s="47">
        <f t="shared" si="125"/>
        <v>136400</v>
      </c>
      <c r="Y85" s="47">
        <f t="shared" si="125"/>
        <v>123200</v>
      </c>
      <c r="Z85" s="47">
        <f t="shared" si="125"/>
        <v>136400</v>
      </c>
      <c r="AA85" s="47">
        <f t="shared" si="125"/>
        <v>132000</v>
      </c>
      <c r="AB85" s="47">
        <f t="shared" si="125"/>
        <v>136400</v>
      </c>
      <c r="AC85" s="47">
        <f t="shared" si="125"/>
        <v>132000</v>
      </c>
      <c r="AD85" s="47">
        <f t="shared" si="125"/>
        <v>136400</v>
      </c>
      <c r="AE85" s="47">
        <f t="shared" si="125"/>
        <v>136400</v>
      </c>
      <c r="AF85" s="47">
        <f t="shared" si="125"/>
        <v>132000</v>
      </c>
      <c r="AG85" s="47">
        <f t="shared" si="125"/>
        <v>136400</v>
      </c>
      <c r="AH85" s="48">
        <f t="shared" si="125"/>
        <v>1577620</v>
      </c>
    </row>
    <row r="86" spans="1:34" x14ac:dyDescent="0.3">
      <c r="A86" s="57" t="str">
        <f>A12</f>
        <v>Segment 2</v>
      </c>
      <c r="B86" s="63">
        <f t="shared" ref="B86:AH86" si="126">B16</f>
        <v>2480</v>
      </c>
      <c r="C86" s="63">
        <f t="shared" si="126"/>
        <v>4960</v>
      </c>
      <c r="D86" s="63">
        <f t="shared" si="126"/>
        <v>7200</v>
      </c>
      <c r="E86" s="63">
        <f t="shared" si="126"/>
        <v>9920</v>
      </c>
      <c r="F86" s="63">
        <f t="shared" si="126"/>
        <v>12000</v>
      </c>
      <c r="G86" s="63">
        <f t="shared" si="126"/>
        <v>14880</v>
      </c>
      <c r="H86" s="76">
        <f t="shared" si="126"/>
        <v>51440</v>
      </c>
      <c r="I86" s="63">
        <f t="shared" si="126"/>
        <v>17360</v>
      </c>
      <c r="J86" s="63">
        <f t="shared" si="126"/>
        <v>17920</v>
      </c>
      <c r="K86" s="63">
        <f t="shared" si="126"/>
        <v>22320</v>
      </c>
      <c r="L86" s="63">
        <f t="shared" si="126"/>
        <v>24000</v>
      </c>
      <c r="M86" s="63">
        <f t="shared" si="126"/>
        <v>27280</v>
      </c>
      <c r="N86" s="63">
        <f t="shared" si="126"/>
        <v>28608</v>
      </c>
      <c r="O86" s="63">
        <f t="shared" si="126"/>
        <v>32240</v>
      </c>
      <c r="P86" s="63">
        <f t="shared" si="126"/>
        <v>34720</v>
      </c>
      <c r="Q86" s="63">
        <f t="shared" si="126"/>
        <v>36000</v>
      </c>
      <c r="R86" s="63">
        <f t="shared" si="126"/>
        <v>39680</v>
      </c>
      <c r="S86" s="63">
        <f t="shared" si="126"/>
        <v>40800</v>
      </c>
      <c r="T86" s="63">
        <f t="shared" si="126"/>
        <v>44640</v>
      </c>
      <c r="U86" s="76">
        <f t="shared" si="126"/>
        <v>365568</v>
      </c>
      <c r="V86" s="63">
        <f t="shared" si="126"/>
        <v>48000</v>
      </c>
      <c r="W86" s="63">
        <f t="shared" si="126"/>
        <v>46400</v>
      </c>
      <c r="X86" s="63">
        <f t="shared" si="126"/>
        <v>49600</v>
      </c>
      <c r="Y86" s="63">
        <f t="shared" si="126"/>
        <v>44800</v>
      </c>
      <c r="Z86" s="63">
        <f t="shared" si="126"/>
        <v>49600</v>
      </c>
      <c r="AA86" s="63">
        <f t="shared" si="126"/>
        <v>48000</v>
      </c>
      <c r="AB86" s="63">
        <f t="shared" si="126"/>
        <v>49600</v>
      </c>
      <c r="AC86" s="63">
        <f t="shared" si="126"/>
        <v>48000</v>
      </c>
      <c r="AD86" s="63">
        <f t="shared" si="126"/>
        <v>49600</v>
      </c>
      <c r="AE86" s="63">
        <f t="shared" si="126"/>
        <v>49600</v>
      </c>
      <c r="AF86" s="63">
        <f t="shared" si="126"/>
        <v>48000</v>
      </c>
      <c r="AG86" s="63">
        <f t="shared" si="126"/>
        <v>49600</v>
      </c>
      <c r="AH86" s="76">
        <f t="shared" si="126"/>
        <v>580800</v>
      </c>
    </row>
    <row r="87" spans="1:34" x14ac:dyDescent="0.3">
      <c r="A87" s="57" t="str">
        <f>A18</f>
        <v>Segment 3</v>
      </c>
      <c r="B87" s="47">
        <f t="shared" ref="B87:AH87" si="127">B22</f>
        <v>0</v>
      </c>
      <c r="C87" s="47">
        <f t="shared" si="127"/>
        <v>0</v>
      </c>
      <c r="D87" s="47">
        <f t="shared" si="127"/>
        <v>0</v>
      </c>
      <c r="E87" s="47">
        <f t="shared" si="127"/>
        <v>0</v>
      </c>
      <c r="F87" s="47">
        <f t="shared" si="127"/>
        <v>0</v>
      </c>
      <c r="G87" s="47">
        <f t="shared" si="127"/>
        <v>0</v>
      </c>
      <c r="H87" s="48">
        <f t="shared" si="127"/>
        <v>0</v>
      </c>
      <c r="I87" s="47">
        <f t="shared" si="127"/>
        <v>2170</v>
      </c>
      <c r="J87" s="47">
        <f t="shared" si="127"/>
        <v>3920</v>
      </c>
      <c r="K87" s="47">
        <f t="shared" si="127"/>
        <v>6510</v>
      </c>
      <c r="L87" s="47">
        <f t="shared" si="127"/>
        <v>8400</v>
      </c>
      <c r="M87" s="47">
        <f t="shared" si="127"/>
        <v>10850</v>
      </c>
      <c r="N87" s="47">
        <f t="shared" si="127"/>
        <v>12516</v>
      </c>
      <c r="O87" s="47">
        <f t="shared" si="127"/>
        <v>15190</v>
      </c>
      <c r="P87" s="47">
        <f t="shared" si="127"/>
        <v>17360</v>
      </c>
      <c r="Q87" s="47">
        <f t="shared" si="127"/>
        <v>18900</v>
      </c>
      <c r="R87" s="47">
        <f t="shared" si="127"/>
        <v>21700</v>
      </c>
      <c r="S87" s="47">
        <f t="shared" si="127"/>
        <v>21000</v>
      </c>
      <c r="T87" s="47">
        <f t="shared" si="127"/>
        <v>21700</v>
      </c>
      <c r="U87" s="48">
        <f t="shared" si="127"/>
        <v>160216</v>
      </c>
      <c r="V87" s="47">
        <f t="shared" si="127"/>
        <v>21000</v>
      </c>
      <c r="W87" s="47">
        <f t="shared" si="127"/>
        <v>20300</v>
      </c>
      <c r="X87" s="47">
        <f t="shared" si="127"/>
        <v>21700</v>
      </c>
      <c r="Y87" s="47">
        <f t="shared" si="127"/>
        <v>19600</v>
      </c>
      <c r="Z87" s="47">
        <f t="shared" si="127"/>
        <v>21700</v>
      </c>
      <c r="AA87" s="47">
        <f t="shared" si="127"/>
        <v>21000</v>
      </c>
      <c r="AB87" s="47">
        <f t="shared" si="127"/>
        <v>21700</v>
      </c>
      <c r="AC87" s="47">
        <f t="shared" si="127"/>
        <v>21000</v>
      </c>
      <c r="AD87" s="47">
        <f t="shared" si="127"/>
        <v>21700</v>
      </c>
      <c r="AE87" s="47">
        <f t="shared" si="127"/>
        <v>21700</v>
      </c>
      <c r="AF87" s="47">
        <f t="shared" si="127"/>
        <v>21000</v>
      </c>
      <c r="AG87" s="47">
        <f t="shared" si="127"/>
        <v>21700</v>
      </c>
      <c r="AH87" s="48">
        <f t="shared" si="127"/>
        <v>254100</v>
      </c>
    </row>
    <row r="88" spans="1:34" x14ac:dyDescent="0.3">
      <c r="H88" s="75"/>
      <c r="U88" s="75"/>
      <c r="AH88" s="75"/>
    </row>
    <row r="89" spans="1:34" ht="17.25" customHeight="1" x14ac:dyDescent="0.3">
      <c r="A89" s="87" t="s">
        <v>91</v>
      </c>
      <c r="B89" s="92">
        <f>SUM(B92,B97)</f>
        <v>15480</v>
      </c>
      <c r="C89" s="92">
        <f t="shared" ref="C89:AH89" si="128">SUM(C92,C97)</f>
        <v>11455.04</v>
      </c>
      <c r="D89" s="92">
        <f t="shared" si="128"/>
        <v>12001.474999999999</v>
      </c>
      <c r="E89" s="92">
        <f t="shared" si="128"/>
        <v>10692.59375</v>
      </c>
      <c r="F89" s="92">
        <f t="shared" si="128"/>
        <v>12924.875</v>
      </c>
      <c r="G89" s="92">
        <f t="shared" si="128"/>
        <v>16805.599999999999</v>
      </c>
      <c r="H89" s="93">
        <f t="shared" si="128"/>
        <v>79359.583749999991</v>
      </c>
      <c r="I89" s="92">
        <f t="shared" si="128"/>
        <v>19400.847058823529</v>
      </c>
      <c r="J89" s="92">
        <f t="shared" si="128"/>
        <v>22018.880000000001</v>
      </c>
      <c r="K89" s="92">
        <f t="shared" si="128"/>
        <v>27145.563888888897</v>
      </c>
      <c r="L89" s="92">
        <f t="shared" si="128"/>
        <v>29781.066666666666</v>
      </c>
      <c r="M89" s="92">
        <f t="shared" si="128"/>
        <v>34261.544999999998</v>
      </c>
      <c r="N89" s="92">
        <f t="shared" si="128"/>
        <v>30515.202799999999</v>
      </c>
      <c r="O89" s="92">
        <f t="shared" si="128"/>
        <v>34596.010200000004</v>
      </c>
      <c r="P89" s="92">
        <f t="shared" si="128"/>
        <v>37522.701599999993</v>
      </c>
      <c r="Q89" s="92">
        <f t="shared" si="128"/>
        <v>36491.599999999999</v>
      </c>
      <c r="R89" s="92">
        <f t="shared" si="128"/>
        <v>40343.589999999997</v>
      </c>
      <c r="S89" s="92">
        <f t="shared" si="128"/>
        <v>41062.1</v>
      </c>
      <c r="T89" s="92">
        <f t="shared" si="128"/>
        <v>44380.797500000001</v>
      </c>
      <c r="U89" s="93">
        <f t="shared" si="128"/>
        <v>397519.90471437917</v>
      </c>
      <c r="V89" s="92">
        <f t="shared" si="128"/>
        <v>51828.296000000002</v>
      </c>
      <c r="W89" s="92">
        <f t="shared" si="128"/>
        <v>51597.915199999989</v>
      </c>
      <c r="X89" s="92">
        <f t="shared" si="128"/>
        <v>56387.86</v>
      </c>
      <c r="Y89" s="92">
        <f t="shared" si="128"/>
        <v>51223.423999999999</v>
      </c>
      <c r="Z89" s="92">
        <f t="shared" si="128"/>
        <v>56285.435999999987</v>
      </c>
      <c r="AA89" s="92">
        <f t="shared" si="128"/>
        <v>50942.644999999997</v>
      </c>
      <c r="AB89" s="92">
        <f t="shared" si="128"/>
        <v>52476.652000000002</v>
      </c>
      <c r="AC89" s="92">
        <f t="shared" si="128"/>
        <v>50850.875</v>
      </c>
      <c r="AD89" s="92">
        <f t="shared" si="128"/>
        <v>51841.803</v>
      </c>
      <c r="AE89" s="92">
        <f t="shared" si="128"/>
        <v>51794.388499999994</v>
      </c>
      <c r="AF89" s="92">
        <f t="shared" si="128"/>
        <v>50190.62000000001</v>
      </c>
      <c r="AG89" s="92">
        <f t="shared" si="128"/>
        <v>51699.559499999996</v>
      </c>
      <c r="AH89" s="93">
        <f t="shared" si="128"/>
        <v>627119.47419999994</v>
      </c>
    </row>
    <row r="90" spans="1:34" x14ac:dyDescent="0.3">
      <c r="A90" s="88" t="s">
        <v>92</v>
      </c>
      <c r="B90" s="89">
        <f t="shared" ref="B90:AH90" si="129">IFERROR(B89/B84,0)</f>
        <v>2.774193548387097</v>
      </c>
      <c r="C90" s="89">
        <f t="shared" si="129"/>
        <v>1.0264372759856633</v>
      </c>
      <c r="D90" s="89">
        <f t="shared" si="129"/>
        <v>0.62507682291666655</v>
      </c>
      <c r="E90" s="89">
        <f t="shared" si="129"/>
        <v>0.37491562938288919</v>
      </c>
      <c r="F90" s="89">
        <f t="shared" si="129"/>
        <v>0.35902430555555553</v>
      </c>
      <c r="G90" s="89">
        <f t="shared" si="129"/>
        <v>0.36629468177855273</v>
      </c>
      <c r="H90" s="90">
        <f t="shared" si="129"/>
        <v>0.54229591191745241</v>
      </c>
      <c r="I90" s="89">
        <f t="shared" si="129"/>
        <v>0.34198566999512653</v>
      </c>
      <c r="J90" s="89">
        <f t="shared" si="129"/>
        <v>0.36072870249017042</v>
      </c>
      <c r="K90" s="89">
        <f t="shared" si="129"/>
        <v>0.34611199654327296</v>
      </c>
      <c r="L90" s="89">
        <f t="shared" si="129"/>
        <v>0.34468827160493826</v>
      </c>
      <c r="M90" s="89">
        <f t="shared" si="129"/>
        <v>0.34217062818336164</v>
      </c>
      <c r="N90" s="89">
        <f t="shared" si="129"/>
        <v>0.28603354579880769</v>
      </c>
      <c r="O90" s="89">
        <f t="shared" si="129"/>
        <v>0.28396954937207586</v>
      </c>
      <c r="P90" s="89">
        <f t="shared" si="129"/>
        <v>0.28280601145613499</v>
      </c>
      <c r="Q90" s="89">
        <f t="shared" si="129"/>
        <v>0.26271850251979839</v>
      </c>
      <c r="R90" s="89">
        <f t="shared" si="129"/>
        <v>0.26132653193418837</v>
      </c>
      <c r="S90" s="89">
        <f t="shared" si="129"/>
        <v>0.26021609632446135</v>
      </c>
      <c r="T90" s="89">
        <f t="shared" si="129"/>
        <v>0.25841852509607549</v>
      </c>
      <c r="U90" s="90">
        <f t="shared" si="129"/>
        <v>0.2908517650082087</v>
      </c>
      <c r="V90" s="89">
        <f t="shared" si="129"/>
        <v>0.27597601703940361</v>
      </c>
      <c r="W90" s="89">
        <f t="shared" si="129"/>
        <v>0.27457383567475513</v>
      </c>
      <c r="X90" s="89">
        <f t="shared" si="129"/>
        <v>0.27148704862782858</v>
      </c>
      <c r="Y90" s="89">
        <f t="shared" si="129"/>
        <v>0.27304597014925375</v>
      </c>
      <c r="Z90" s="89">
        <f t="shared" si="129"/>
        <v>0.27099391429947034</v>
      </c>
      <c r="AA90" s="89">
        <f t="shared" si="129"/>
        <v>0.25344599502487558</v>
      </c>
      <c r="AB90" s="89">
        <f t="shared" si="129"/>
        <v>0.25265600385170922</v>
      </c>
      <c r="AC90" s="89">
        <f t="shared" si="129"/>
        <v>0.2529894278606965</v>
      </c>
      <c r="AD90" s="89">
        <f t="shared" si="129"/>
        <v>0.2495994366875301</v>
      </c>
      <c r="AE90" s="89">
        <f t="shared" si="129"/>
        <v>0.2493711531054405</v>
      </c>
      <c r="AF90" s="89">
        <f t="shared" si="129"/>
        <v>0.24970457711442792</v>
      </c>
      <c r="AG90" s="89">
        <f t="shared" si="129"/>
        <v>0.24891458594126142</v>
      </c>
      <c r="AH90" s="90">
        <f t="shared" si="129"/>
        <v>0.25994374106743157</v>
      </c>
    </row>
    <row r="91" spans="1:34" ht="3.75" customHeight="1" x14ac:dyDescent="0.3">
      <c r="A91" s="88"/>
      <c r="B91" s="89"/>
      <c r="C91" s="89"/>
      <c r="D91" s="89"/>
      <c r="E91" s="89"/>
      <c r="F91" s="89"/>
      <c r="G91" s="89"/>
      <c r="H91" s="90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90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90"/>
    </row>
    <row r="92" spans="1:34" x14ac:dyDescent="0.3">
      <c r="A92" s="33" t="s">
        <v>44</v>
      </c>
      <c r="B92" s="91">
        <f>SUM(B93:B95)</f>
        <v>4480</v>
      </c>
      <c r="C92" s="91">
        <f t="shared" ref="C92:AH92" si="130">SUM(C93:C95)</f>
        <v>5455.0400000000009</v>
      </c>
      <c r="D92" s="91">
        <f t="shared" si="130"/>
        <v>6001.4749999999995</v>
      </c>
      <c r="E92" s="91">
        <f t="shared" si="130"/>
        <v>9192.59375</v>
      </c>
      <c r="F92" s="91">
        <f t="shared" si="130"/>
        <v>11424.875</v>
      </c>
      <c r="G92" s="91">
        <f t="shared" si="130"/>
        <v>15305.599999999999</v>
      </c>
      <c r="H92" s="73">
        <f t="shared" si="130"/>
        <v>51859.583749999998</v>
      </c>
      <c r="I92" s="91">
        <f t="shared" si="130"/>
        <v>17900.847058823529</v>
      </c>
      <c r="J92" s="91">
        <f t="shared" si="130"/>
        <v>20518.88</v>
      </c>
      <c r="K92" s="91">
        <f t="shared" si="130"/>
        <v>25645.563888888897</v>
      </c>
      <c r="L92" s="91">
        <f t="shared" si="130"/>
        <v>28281.066666666666</v>
      </c>
      <c r="M92" s="91">
        <f t="shared" si="130"/>
        <v>32761.545000000002</v>
      </c>
      <c r="N92" s="91">
        <f t="shared" si="130"/>
        <v>29015.202799999999</v>
      </c>
      <c r="O92" s="91">
        <f t="shared" si="130"/>
        <v>33096.010200000004</v>
      </c>
      <c r="P92" s="91">
        <f t="shared" si="130"/>
        <v>36022.701599999993</v>
      </c>
      <c r="Q92" s="91">
        <f t="shared" si="130"/>
        <v>34991.599999999999</v>
      </c>
      <c r="R92" s="91">
        <f t="shared" si="130"/>
        <v>38843.589999999997</v>
      </c>
      <c r="S92" s="91">
        <f t="shared" si="130"/>
        <v>39562.1</v>
      </c>
      <c r="T92" s="91">
        <f t="shared" si="130"/>
        <v>42880.797500000001</v>
      </c>
      <c r="U92" s="73">
        <f t="shared" si="130"/>
        <v>379519.90471437917</v>
      </c>
      <c r="V92" s="91">
        <f t="shared" si="130"/>
        <v>48828.296000000002</v>
      </c>
      <c r="W92" s="91">
        <f t="shared" si="130"/>
        <v>48597.915199999989</v>
      </c>
      <c r="X92" s="91">
        <f t="shared" si="130"/>
        <v>53387.86</v>
      </c>
      <c r="Y92" s="91">
        <f t="shared" si="130"/>
        <v>48223.423999999999</v>
      </c>
      <c r="Z92" s="91">
        <f t="shared" si="130"/>
        <v>53285.435999999987</v>
      </c>
      <c r="AA92" s="91">
        <f t="shared" si="130"/>
        <v>47942.644999999997</v>
      </c>
      <c r="AB92" s="91">
        <f t="shared" si="130"/>
        <v>49476.652000000002</v>
      </c>
      <c r="AC92" s="91">
        <f t="shared" si="130"/>
        <v>47850.875</v>
      </c>
      <c r="AD92" s="91">
        <f t="shared" si="130"/>
        <v>48841.803</v>
      </c>
      <c r="AE92" s="91">
        <f t="shared" si="130"/>
        <v>48794.388499999994</v>
      </c>
      <c r="AF92" s="91">
        <f t="shared" si="130"/>
        <v>47190.62000000001</v>
      </c>
      <c r="AG92" s="91">
        <f t="shared" si="130"/>
        <v>48699.559499999996</v>
      </c>
      <c r="AH92" s="73">
        <f t="shared" si="130"/>
        <v>591119.47419999994</v>
      </c>
    </row>
    <row r="93" spans="1:34" x14ac:dyDescent="0.3">
      <c r="A93" s="57" t="s">
        <v>100</v>
      </c>
      <c r="B93" s="47">
        <f t="shared" ref="B93:AH93" si="131">B45</f>
        <v>4480</v>
      </c>
      <c r="C93" s="47">
        <f t="shared" si="131"/>
        <v>5455.0400000000009</v>
      </c>
      <c r="D93" s="47">
        <f t="shared" si="131"/>
        <v>6001.4749999999995</v>
      </c>
      <c r="E93" s="47">
        <f t="shared" si="131"/>
        <v>9192.59375</v>
      </c>
      <c r="F93" s="47">
        <f t="shared" si="131"/>
        <v>11424.875</v>
      </c>
      <c r="G93" s="47">
        <f t="shared" si="131"/>
        <v>15305.599999999999</v>
      </c>
      <c r="H93" s="48">
        <f t="shared" si="131"/>
        <v>51859.583749999998</v>
      </c>
      <c r="I93" s="47">
        <f t="shared" si="131"/>
        <v>17900.847058823529</v>
      </c>
      <c r="J93" s="47">
        <f t="shared" si="131"/>
        <v>20518.88</v>
      </c>
      <c r="K93" s="47">
        <f t="shared" si="131"/>
        <v>22026.400000000005</v>
      </c>
      <c r="L93" s="47">
        <f t="shared" si="131"/>
        <v>24284</v>
      </c>
      <c r="M93" s="47">
        <f t="shared" si="131"/>
        <v>28121</v>
      </c>
      <c r="N93" s="47">
        <f t="shared" si="131"/>
        <v>25256.647999999997</v>
      </c>
      <c r="O93" s="47">
        <f t="shared" si="131"/>
        <v>28800.272000000001</v>
      </c>
      <c r="P93" s="47">
        <f t="shared" si="131"/>
        <v>31341.775999999998</v>
      </c>
      <c r="Q93" s="47">
        <f t="shared" si="131"/>
        <v>28186.879999999997</v>
      </c>
      <c r="R93" s="47">
        <f t="shared" si="131"/>
        <v>31279.279999999995</v>
      </c>
      <c r="S93" s="47">
        <f t="shared" si="131"/>
        <v>31850.239999999998</v>
      </c>
      <c r="T93" s="47">
        <f t="shared" si="131"/>
        <v>34507.867999999995</v>
      </c>
      <c r="U93" s="48">
        <f t="shared" si="131"/>
        <v>324074.09105882357</v>
      </c>
      <c r="V93" s="47">
        <f t="shared" si="131"/>
        <v>41331.56</v>
      </c>
      <c r="W93" s="47">
        <f t="shared" si="131"/>
        <v>41125.171999999991</v>
      </c>
      <c r="X93" s="47">
        <f t="shared" si="131"/>
        <v>45158.6</v>
      </c>
      <c r="Y93" s="47">
        <f t="shared" si="131"/>
        <v>40795.639999999992</v>
      </c>
      <c r="Z93" s="47">
        <f t="shared" si="131"/>
        <v>45067.459999999992</v>
      </c>
      <c r="AA93" s="47">
        <f t="shared" si="131"/>
        <v>39995.224999999999</v>
      </c>
      <c r="AB93" s="47">
        <f t="shared" si="131"/>
        <v>41269.96</v>
      </c>
      <c r="AC93" s="47">
        <f t="shared" si="131"/>
        <v>39914.375</v>
      </c>
      <c r="AD93" s="47">
        <f t="shared" si="131"/>
        <v>41186.415000000001</v>
      </c>
      <c r="AE93" s="47">
        <f t="shared" si="131"/>
        <v>41144.642499999994</v>
      </c>
      <c r="AF93" s="47">
        <f t="shared" si="131"/>
        <v>39793.100000000006</v>
      </c>
      <c r="AG93" s="47">
        <f t="shared" si="131"/>
        <v>41061.097499999996</v>
      </c>
      <c r="AH93" s="48">
        <f t="shared" si="131"/>
        <v>497843.24699999992</v>
      </c>
    </row>
    <row r="94" spans="1:34" x14ac:dyDescent="0.3">
      <c r="A94" s="57" t="s">
        <v>38</v>
      </c>
      <c r="B94" s="63">
        <f t="shared" ref="B94:AH94" si="132">B54</f>
        <v>0</v>
      </c>
      <c r="C94" s="63">
        <f t="shared" si="132"/>
        <v>0</v>
      </c>
      <c r="D94" s="63">
        <f t="shared" si="132"/>
        <v>0</v>
      </c>
      <c r="E94" s="63">
        <f t="shared" si="132"/>
        <v>0</v>
      </c>
      <c r="F94" s="63">
        <f t="shared" si="132"/>
        <v>0</v>
      </c>
      <c r="G94" s="63">
        <f t="shared" si="132"/>
        <v>0</v>
      </c>
      <c r="H94" s="76">
        <f t="shared" si="132"/>
        <v>0</v>
      </c>
      <c r="I94" s="63">
        <f t="shared" si="132"/>
        <v>0</v>
      </c>
      <c r="J94" s="63">
        <f t="shared" si="132"/>
        <v>0</v>
      </c>
      <c r="K94" s="63">
        <f t="shared" si="132"/>
        <v>509.79500000000013</v>
      </c>
      <c r="L94" s="63">
        <f t="shared" si="132"/>
        <v>561.6</v>
      </c>
      <c r="M94" s="63">
        <f t="shared" si="132"/>
        <v>650.84500000000014</v>
      </c>
      <c r="N94" s="63">
        <f t="shared" si="132"/>
        <v>693.44599999999991</v>
      </c>
      <c r="O94" s="63">
        <f t="shared" si="132"/>
        <v>791.89499999999998</v>
      </c>
      <c r="P94" s="63">
        <f t="shared" si="132"/>
        <v>862.42000000000007</v>
      </c>
      <c r="Q94" s="63">
        <f t="shared" si="132"/>
        <v>1805.7</v>
      </c>
      <c r="R94" s="63">
        <f t="shared" si="132"/>
        <v>2006.9400000000003</v>
      </c>
      <c r="S94" s="63">
        <f t="shared" si="132"/>
        <v>2051.4</v>
      </c>
      <c r="T94" s="63">
        <f t="shared" si="132"/>
        <v>2232.6200000000008</v>
      </c>
      <c r="U94" s="76">
        <f t="shared" si="132"/>
        <v>12166.661000000002</v>
      </c>
      <c r="V94" s="63">
        <f t="shared" si="132"/>
        <v>2441.4</v>
      </c>
      <c r="W94" s="63">
        <f t="shared" si="132"/>
        <v>2442.9600000000005</v>
      </c>
      <c r="X94" s="63">
        <f t="shared" si="132"/>
        <v>2700.1</v>
      </c>
      <c r="Y94" s="63">
        <f t="shared" si="132"/>
        <v>2438.8000000000002</v>
      </c>
      <c r="Z94" s="63">
        <f t="shared" si="132"/>
        <v>2700.1</v>
      </c>
      <c r="AA94" s="63">
        <f t="shared" si="132"/>
        <v>2613</v>
      </c>
      <c r="AB94" s="63">
        <f t="shared" si="132"/>
        <v>2700.1</v>
      </c>
      <c r="AC94" s="63">
        <f t="shared" si="132"/>
        <v>2613</v>
      </c>
      <c r="AD94" s="63">
        <f t="shared" si="132"/>
        <v>2160.08</v>
      </c>
      <c r="AE94" s="63">
        <f t="shared" si="132"/>
        <v>2160.08</v>
      </c>
      <c r="AF94" s="63">
        <f t="shared" si="132"/>
        <v>2090.4</v>
      </c>
      <c r="AG94" s="63">
        <f t="shared" si="132"/>
        <v>2160.08</v>
      </c>
      <c r="AH94" s="76">
        <f t="shared" si="132"/>
        <v>29220.099999999995</v>
      </c>
    </row>
    <row r="95" spans="1:34" x14ac:dyDescent="0.3">
      <c r="A95" s="57" t="s">
        <v>40</v>
      </c>
      <c r="B95" s="63">
        <f t="shared" ref="B95:AH95" si="133">B64</f>
        <v>0</v>
      </c>
      <c r="C95" s="63">
        <f t="shared" si="133"/>
        <v>0</v>
      </c>
      <c r="D95" s="63">
        <f t="shared" si="133"/>
        <v>0</v>
      </c>
      <c r="E95" s="63">
        <f t="shared" si="133"/>
        <v>0</v>
      </c>
      <c r="F95" s="63">
        <f t="shared" si="133"/>
        <v>0</v>
      </c>
      <c r="G95" s="63">
        <f t="shared" si="133"/>
        <v>0</v>
      </c>
      <c r="H95" s="76">
        <f t="shared" si="133"/>
        <v>0</v>
      </c>
      <c r="I95" s="63">
        <f t="shared" si="133"/>
        <v>0</v>
      </c>
      <c r="J95" s="63">
        <f t="shared" si="133"/>
        <v>0</v>
      </c>
      <c r="K95" s="63">
        <f t="shared" si="133"/>
        <v>3109.3688888888892</v>
      </c>
      <c r="L95" s="63">
        <f t="shared" si="133"/>
        <v>3435.4666666666672</v>
      </c>
      <c r="M95" s="63">
        <f t="shared" si="133"/>
        <v>3989.7</v>
      </c>
      <c r="N95" s="63">
        <f t="shared" si="133"/>
        <v>3065.1088</v>
      </c>
      <c r="O95" s="63">
        <f t="shared" si="133"/>
        <v>3503.8432000000003</v>
      </c>
      <c r="P95" s="63">
        <f t="shared" si="133"/>
        <v>3818.5056</v>
      </c>
      <c r="Q95" s="63">
        <f t="shared" si="133"/>
        <v>4999.0200000000004</v>
      </c>
      <c r="R95" s="63">
        <f t="shared" si="133"/>
        <v>5557.3700000000008</v>
      </c>
      <c r="S95" s="63">
        <f t="shared" si="133"/>
        <v>5660.46</v>
      </c>
      <c r="T95" s="63">
        <f t="shared" si="133"/>
        <v>6140.3095000000003</v>
      </c>
      <c r="U95" s="76">
        <f t="shared" si="133"/>
        <v>43279.152655555561</v>
      </c>
      <c r="V95" s="63">
        <f t="shared" si="133"/>
        <v>5055.3360000000011</v>
      </c>
      <c r="W95" s="63">
        <f t="shared" si="133"/>
        <v>5029.7831999999999</v>
      </c>
      <c r="X95" s="63">
        <f t="shared" si="133"/>
        <v>5529.16</v>
      </c>
      <c r="Y95" s="63">
        <f t="shared" si="133"/>
        <v>4988.9840000000004</v>
      </c>
      <c r="Z95" s="63">
        <f t="shared" si="133"/>
        <v>5517.8759999999993</v>
      </c>
      <c r="AA95" s="63">
        <f t="shared" si="133"/>
        <v>5334.420000000001</v>
      </c>
      <c r="AB95" s="63">
        <f t="shared" si="133"/>
        <v>5506.5920000000006</v>
      </c>
      <c r="AC95" s="63">
        <f t="shared" si="133"/>
        <v>5323.5</v>
      </c>
      <c r="AD95" s="63">
        <f t="shared" si="133"/>
        <v>5495.3080000000009</v>
      </c>
      <c r="AE95" s="63">
        <f t="shared" si="133"/>
        <v>5489.6659999999993</v>
      </c>
      <c r="AF95" s="63">
        <f t="shared" si="133"/>
        <v>5307.12</v>
      </c>
      <c r="AG95" s="63">
        <f t="shared" si="133"/>
        <v>5478.3820000000005</v>
      </c>
      <c r="AH95" s="76">
        <f t="shared" si="133"/>
        <v>64056.127200000003</v>
      </c>
    </row>
    <row r="96" spans="1:34" ht="2.25" customHeight="1" x14ac:dyDescent="0.3">
      <c r="A96" s="57"/>
      <c r="B96" s="63"/>
      <c r="C96" s="63"/>
      <c r="D96" s="63"/>
      <c r="E96" s="63"/>
      <c r="F96" s="63"/>
      <c r="G96" s="63"/>
      <c r="H96" s="76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76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76"/>
    </row>
    <row r="97" spans="1:34" x14ac:dyDescent="0.3">
      <c r="A97" s="33" t="s">
        <v>45</v>
      </c>
      <c r="B97" s="91">
        <f>SUM(B98:B99)</f>
        <v>11000</v>
      </c>
      <c r="C97" s="91">
        <f t="shared" ref="C97:AH97" si="134">SUM(C98:C99)</f>
        <v>6000</v>
      </c>
      <c r="D97" s="91">
        <f t="shared" si="134"/>
        <v>6000</v>
      </c>
      <c r="E97" s="91">
        <f t="shared" si="134"/>
        <v>1500</v>
      </c>
      <c r="F97" s="91">
        <f t="shared" si="134"/>
        <v>1500</v>
      </c>
      <c r="G97" s="91">
        <f t="shared" si="134"/>
        <v>1500</v>
      </c>
      <c r="H97" s="73">
        <f t="shared" si="134"/>
        <v>27500</v>
      </c>
      <c r="I97" s="91">
        <f t="shared" si="134"/>
        <v>1500</v>
      </c>
      <c r="J97" s="91">
        <f t="shared" si="134"/>
        <v>1500</v>
      </c>
      <c r="K97" s="91">
        <f t="shared" si="134"/>
        <v>1500</v>
      </c>
      <c r="L97" s="91">
        <f t="shared" si="134"/>
        <v>1500</v>
      </c>
      <c r="M97" s="91">
        <f t="shared" si="134"/>
        <v>1500</v>
      </c>
      <c r="N97" s="91">
        <f t="shared" si="134"/>
        <v>1500</v>
      </c>
      <c r="O97" s="91">
        <f t="shared" si="134"/>
        <v>1500</v>
      </c>
      <c r="P97" s="91">
        <f t="shared" si="134"/>
        <v>1500</v>
      </c>
      <c r="Q97" s="91">
        <f t="shared" si="134"/>
        <v>1500</v>
      </c>
      <c r="R97" s="91">
        <f t="shared" si="134"/>
        <v>1500</v>
      </c>
      <c r="S97" s="91">
        <f t="shared" si="134"/>
        <v>1500</v>
      </c>
      <c r="T97" s="91">
        <f t="shared" si="134"/>
        <v>1500</v>
      </c>
      <c r="U97" s="73">
        <f t="shared" si="134"/>
        <v>18000</v>
      </c>
      <c r="V97" s="91">
        <f t="shared" si="134"/>
        <v>3000</v>
      </c>
      <c r="W97" s="91">
        <f t="shared" si="134"/>
        <v>3000</v>
      </c>
      <c r="X97" s="91">
        <f t="shared" si="134"/>
        <v>3000</v>
      </c>
      <c r="Y97" s="91">
        <f t="shared" si="134"/>
        <v>3000</v>
      </c>
      <c r="Z97" s="91">
        <f t="shared" si="134"/>
        <v>3000</v>
      </c>
      <c r="AA97" s="91">
        <f t="shared" si="134"/>
        <v>3000</v>
      </c>
      <c r="AB97" s="91">
        <f t="shared" si="134"/>
        <v>3000</v>
      </c>
      <c r="AC97" s="91">
        <f t="shared" si="134"/>
        <v>3000</v>
      </c>
      <c r="AD97" s="91">
        <f t="shared" si="134"/>
        <v>3000</v>
      </c>
      <c r="AE97" s="91">
        <f t="shared" si="134"/>
        <v>3000</v>
      </c>
      <c r="AF97" s="91">
        <f t="shared" si="134"/>
        <v>3000</v>
      </c>
      <c r="AG97" s="91">
        <f t="shared" si="134"/>
        <v>3000</v>
      </c>
      <c r="AH97" s="73">
        <f t="shared" si="134"/>
        <v>36000</v>
      </c>
    </row>
    <row r="98" spans="1:34" x14ac:dyDescent="0.3">
      <c r="A98" s="57" t="s">
        <v>46</v>
      </c>
      <c r="B98" s="47">
        <f>B72</f>
        <v>8000</v>
      </c>
      <c r="C98" s="47">
        <f t="shared" ref="C98:AH98" si="135">C72</f>
        <v>3000</v>
      </c>
      <c r="D98" s="47">
        <f t="shared" si="135"/>
        <v>3000</v>
      </c>
      <c r="E98" s="47">
        <f t="shared" si="135"/>
        <v>1000</v>
      </c>
      <c r="F98" s="47">
        <f t="shared" si="135"/>
        <v>1000</v>
      </c>
      <c r="G98" s="47">
        <f t="shared" si="135"/>
        <v>1000</v>
      </c>
      <c r="H98" s="48">
        <f t="shared" si="135"/>
        <v>17000</v>
      </c>
      <c r="I98" s="47">
        <f t="shared" si="135"/>
        <v>1000</v>
      </c>
      <c r="J98" s="47">
        <f t="shared" si="135"/>
        <v>1000</v>
      </c>
      <c r="K98" s="47">
        <f t="shared" si="135"/>
        <v>1000</v>
      </c>
      <c r="L98" s="47">
        <f t="shared" si="135"/>
        <v>1000</v>
      </c>
      <c r="M98" s="47">
        <f t="shared" si="135"/>
        <v>1000</v>
      </c>
      <c r="N98" s="47">
        <f t="shared" si="135"/>
        <v>1000</v>
      </c>
      <c r="O98" s="47">
        <f t="shared" si="135"/>
        <v>1000</v>
      </c>
      <c r="P98" s="47">
        <f t="shared" si="135"/>
        <v>1000</v>
      </c>
      <c r="Q98" s="47">
        <f t="shared" si="135"/>
        <v>1000</v>
      </c>
      <c r="R98" s="47">
        <f t="shared" si="135"/>
        <v>1000</v>
      </c>
      <c r="S98" s="47">
        <f t="shared" si="135"/>
        <v>1000</v>
      </c>
      <c r="T98" s="47">
        <f t="shared" si="135"/>
        <v>1000</v>
      </c>
      <c r="U98" s="48">
        <f t="shared" si="135"/>
        <v>12000</v>
      </c>
      <c r="V98" s="47">
        <f t="shared" si="135"/>
        <v>2000</v>
      </c>
      <c r="W98" s="47">
        <f t="shared" si="135"/>
        <v>2000</v>
      </c>
      <c r="X98" s="47">
        <f t="shared" si="135"/>
        <v>2000</v>
      </c>
      <c r="Y98" s="47">
        <f t="shared" si="135"/>
        <v>2000</v>
      </c>
      <c r="Z98" s="47">
        <f t="shared" si="135"/>
        <v>2000</v>
      </c>
      <c r="AA98" s="47">
        <f t="shared" si="135"/>
        <v>2000</v>
      </c>
      <c r="AB98" s="47">
        <f t="shared" si="135"/>
        <v>2000</v>
      </c>
      <c r="AC98" s="47">
        <f t="shared" si="135"/>
        <v>2000</v>
      </c>
      <c r="AD98" s="47">
        <f t="shared" si="135"/>
        <v>2000</v>
      </c>
      <c r="AE98" s="47">
        <f t="shared" si="135"/>
        <v>2000</v>
      </c>
      <c r="AF98" s="47">
        <f t="shared" si="135"/>
        <v>2000</v>
      </c>
      <c r="AG98" s="47">
        <f t="shared" si="135"/>
        <v>2000</v>
      </c>
      <c r="AH98" s="48">
        <f t="shared" si="135"/>
        <v>24000</v>
      </c>
    </row>
    <row r="99" spans="1:34" x14ac:dyDescent="0.3">
      <c r="A99" s="57" t="s">
        <v>95</v>
      </c>
      <c r="B99" s="63">
        <f>B79</f>
        <v>3000</v>
      </c>
      <c r="C99" s="63">
        <f t="shared" ref="C99:AH99" si="136">C79</f>
        <v>3000</v>
      </c>
      <c r="D99" s="63">
        <f t="shared" si="136"/>
        <v>3000</v>
      </c>
      <c r="E99" s="63">
        <f t="shared" si="136"/>
        <v>500</v>
      </c>
      <c r="F99" s="63">
        <f t="shared" si="136"/>
        <v>500</v>
      </c>
      <c r="G99" s="63">
        <f t="shared" si="136"/>
        <v>500</v>
      </c>
      <c r="H99" s="76">
        <f t="shared" si="136"/>
        <v>10500</v>
      </c>
      <c r="I99" s="63">
        <f t="shared" si="136"/>
        <v>500</v>
      </c>
      <c r="J99" s="63">
        <f t="shared" si="136"/>
        <v>500</v>
      </c>
      <c r="K99" s="63">
        <f t="shared" si="136"/>
        <v>500</v>
      </c>
      <c r="L99" s="63">
        <f t="shared" si="136"/>
        <v>500</v>
      </c>
      <c r="M99" s="63">
        <f t="shared" si="136"/>
        <v>500</v>
      </c>
      <c r="N99" s="63">
        <f t="shared" si="136"/>
        <v>500</v>
      </c>
      <c r="O99" s="63">
        <f t="shared" si="136"/>
        <v>500</v>
      </c>
      <c r="P99" s="63">
        <f t="shared" si="136"/>
        <v>500</v>
      </c>
      <c r="Q99" s="63">
        <f t="shared" si="136"/>
        <v>500</v>
      </c>
      <c r="R99" s="63">
        <f t="shared" si="136"/>
        <v>500</v>
      </c>
      <c r="S99" s="63">
        <f t="shared" si="136"/>
        <v>500</v>
      </c>
      <c r="T99" s="63">
        <f t="shared" si="136"/>
        <v>500</v>
      </c>
      <c r="U99" s="76">
        <f t="shared" si="136"/>
        <v>6000</v>
      </c>
      <c r="V99" s="63">
        <f t="shared" si="136"/>
        <v>1000</v>
      </c>
      <c r="W99" s="63">
        <f t="shared" si="136"/>
        <v>1000</v>
      </c>
      <c r="X99" s="63">
        <f t="shared" si="136"/>
        <v>1000</v>
      </c>
      <c r="Y99" s="63">
        <f t="shared" si="136"/>
        <v>1000</v>
      </c>
      <c r="Z99" s="63">
        <f t="shared" si="136"/>
        <v>1000</v>
      </c>
      <c r="AA99" s="63">
        <f t="shared" si="136"/>
        <v>1000</v>
      </c>
      <c r="AB99" s="63">
        <f t="shared" si="136"/>
        <v>1000</v>
      </c>
      <c r="AC99" s="63">
        <f t="shared" si="136"/>
        <v>1000</v>
      </c>
      <c r="AD99" s="63">
        <f t="shared" si="136"/>
        <v>1000</v>
      </c>
      <c r="AE99" s="63">
        <f t="shared" si="136"/>
        <v>1000</v>
      </c>
      <c r="AF99" s="63">
        <f t="shared" si="136"/>
        <v>1000</v>
      </c>
      <c r="AG99" s="63">
        <f t="shared" si="136"/>
        <v>1000</v>
      </c>
      <c r="AH99" s="76">
        <f t="shared" si="136"/>
        <v>12000</v>
      </c>
    </row>
    <row r="100" spans="1:34" ht="30.6" customHeight="1" x14ac:dyDescent="0.3"/>
    <row r="102" spans="1:34" ht="28.2" customHeight="1" x14ac:dyDescent="0.3">
      <c r="B102" s="104" t="s">
        <v>104</v>
      </c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</row>
    <row r="103" spans="1:34" ht="10.8" customHeight="1" x14ac:dyDescent="0.3">
      <c r="B103" s="105" t="s">
        <v>105</v>
      </c>
    </row>
  </sheetData>
  <sheetProtection password="CC64" sheet="1" objects="1" scenarios="1"/>
  <protectedRanges>
    <protectedRange sqref="B33:G37" name="Plage6"/>
    <protectedRange sqref="B29:G30" name="Plage5"/>
    <protectedRange sqref="B21:G21" name="Plage4"/>
    <protectedRange sqref="B15:G15" name="Plage3"/>
    <protectedRange sqref="B13:G13" name="Plage2"/>
    <protectedRange sqref="B7:G7" name="Plage1"/>
  </protectedRanges>
  <mergeCells count="1">
    <mergeCell ref="B102:AH10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topLeftCell="E1" workbookViewId="0">
      <selection activeCell="I26" sqref="I26"/>
    </sheetView>
  </sheetViews>
  <sheetFormatPr baseColWidth="10" defaultRowHeight="14.4" x14ac:dyDescent="0.3"/>
  <cols>
    <col min="1" max="16384" width="11.55468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La Fabrique du Net</vt:lpstr>
      <vt:lpstr>  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BARBET-MASSIN Valerie</dc:creator>
  <cp:lastModifiedBy>Yassine Hamou Tahra</cp:lastModifiedBy>
  <cp:lastPrinted>2014-05-13T13:53:49Z</cp:lastPrinted>
  <dcterms:created xsi:type="dcterms:W3CDTF">2014-03-13T07:49:52Z</dcterms:created>
  <dcterms:modified xsi:type="dcterms:W3CDTF">2015-06-30T10:54:05Z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248190665</vt:i4>
  </property>
  <property fmtid="{D5CDD505-2E9C-101B-9397-08002B2CF9AE}" pid="3" name="_NewReviewCycle">
    <vt:lpwstr/>
  </property>
  <property fmtid="{D5CDD505-2E9C-101B-9397-08002B2CF9AE}" pid="4" name="_EmailSubject">
    <vt:lpwstr> budget strategie de contact pour plusieurs pays </vt:lpwstr>
  </property>
  <property fmtid="{D5CDD505-2E9C-101B-9397-08002B2CF9AE}" pid="5" name="_AuthorEmail">
    <vt:lpwstr>valerie.barbet-massin@renault.com</vt:lpwstr>
  </property>
  <property fmtid="{D5CDD505-2E9C-101B-9397-08002B2CF9AE}" pid="6" name="_AuthorEmailDisplayName">
    <vt:lpwstr>BARBET-MASSIN Valerie</vt:lpwstr>
  </property>
  <property fmtid="{D5CDD505-2E9C-101B-9397-08002B2CF9AE}" pid="7" name="_PreviousAdHocReviewCycleID">
    <vt:i4>-1099559007</vt:i4>
  </property>
  <property fmtid="{D5CDD505-2E9C-101B-9397-08002B2CF9AE}" pid="8" name="_ReviewingToolsShownOnce">
    <vt:lpwstr/>
  </property>
</Properties>
</file>