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autoCompressPictures="0" defaultThemeVersion="124226"/>
  <bookViews>
    <workbookView xWindow="945" yWindow="-15" windowWidth="19545" windowHeight="7545" tabRatio="463"/>
  </bookViews>
  <sheets>
    <sheet name="Calcul Budget" sheetId="15" r:id="rId1"/>
    <sheet name="  " sheetId="5" r:id="rId2"/>
    <sheet name="Paramètres" sheetId="6" r:id="rId3"/>
  </sheets>
  <definedNames>
    <definedName name="_xlnm._FilterDatabase" localSheetId="0" hidden="1">'Calcul Budget'!$B$6:$E$35</definedName>
    <definedName name="_xlnm._FilterDatabase" localSheetId="2" hidden="1">Paramètres!$O$6:$P$15</definedName>
    <definedName name="nb_pages">Paramètres!$O$7:$O$15</definedName>
    <definedName name="note">Paramètres!$N$7:$N$15</definedName>
    <definedName name="presence">Paramètres!$P$7:$P$9</definedName>
    <definedName name="presta">Paramètres!$N$7:$N$8</definedName>
    <definedName name="Score_act">Paramètres!$O$7:$O$15</definedName>
    <definedName name="score_cms">Paramètres!$O$13:$O$15</definedName>
    <definedName name="type">Paramètres!#REF!</definedName>
  </definedNames>
  <calcPr calcId="145621"/>
</workbook>
</file>

<file path=xl/calcChain.xml><?xml version="1.0" encoding="utf-8"?>
<calcChain xmlns="http://schemas.openxmlformats.org/spreadsheetml/2006/main">
  <c r="E15" i="15" l="1"/>
  <c r="E10" i="15"/>
  <c r="G10" i="15" s="1"/>
  <c r="E9" i="15"/>
  <c r="E8" i="15"/>
  <c r="E35" i="15"/>
  <c r="E29" i="15"/>
  <c r="F31" i="15"/>
  <c r="H31" i="15" s="1"/>
  <c r="G31" i="15"/>
  <c r="F32" i="15"/>
  <c r="H32" i="15" s="1"/>
  <c r="G32" i="15"/>
  <c r="F33" i="15"/>
  <c r="H33" i="15" s="1"/>
  <c r="G33" i="15"/>
  <c r="F34" i="15"/>
  <c r="H34" i="15" s="1"/>
  <c r="G34" i="15"/>
  <c r="G30" i="15"/>
  <c r="F30" i="15"/>
  <c r="H30" i="15" s="1"/>
  <c r="F27" i="15"/>
  <c r="H27" i="15" s="1"/>
  <c r="G27" i="15"/>
  <c r="F28" i="15"/>
  <c r="H28" i="15" s="1"/>
  <c r="G28" i="15"/>
  <c r="G26" i="15"/>
  <c r="F26" i="15"/>
  <c r="H26" i="15" s="1"/>
  <c r="E25" i="15"/>
  <c r="F18" i="15"/>
  <c r="H18" i="15" s="1"/>
  <c r="G18" i="15"/>
  <c r="F19" i="15"/>
  <c r="H19" i="15" s="1"/>
  <c r="G19" i="15"/>
  <c r="F20" i="15"/>
  <c r="H20" i="15" s="1"/>
  <c r="G20" i="15"/>
  <c r="F21" i="15"/>
  <c r="H21" i="15" s="1"/>
  <c r="G21" i="15"/>
  <c r="F22" i="15"/>
  <c r="H22" i="15" s="1"/>
  <c r="G22" i="15"/>
  <c r="F23" i="15"/>
  <c r="H23" i="15" s="1"/>
  <c r="G23" i="15"/>
  <c r="F24" i="15"/>
  <c r="H24" i="15" s="1"/>
  <c r="G24" i="15"/>
  <c r="G17" i="15"/>
  <c r="F17" i="15"/>
  <c r="H17" i="15" s="1"/>
  <c r="G7" i="15"/>
  <c r="F7" i="15"/>
  <c r="G14" i="15"/>
  <c r="F14" i="15"/>
  <c r="F13" i="15"/>
  <c r="G13" i="15"/>
  <c r="F12" i="15"/>
  <c r="G12" i="15"/>
  <c r="F10" i="15" l="1"/>
  <c r="G15" i="15"/>
  <c r="G16" i="15" s="1"/>
  <c r="F9" i="15"/>
  <c r="G9" i="15"/>
  <c r="G29" i="15"/>
  <c r="H29" i="15"/>
  <c r="H43" i="15" s="1"/>
  <c r="G35" i="15"/>
  <c r="H35" i="15"/>
  <c r="H44" i="15" s="1"/>
  <c r="F29" i="15"/>
  <c r="F35" i="15"/>
  <c r="G25" i="15"/>
  <c r="H25" i="15"/>
  <c r="H42" i="15" s="1"/>
  <c r="F25" i="15"/>
  <c r="E11" i="15"/>
  <c r="F8" i="15"/>
  <c r="G8" i="15"/>
  <c r="E16" i="15"/>
  <c r="F15" i="15"/>
  <c r="F16" i="15" s="1"/>
  <c r="H13" i="15"/>
  <c r="H14" i="15"/>
  <c r="H7" i="15"/>
  <c r="H12" i="15"/>
  <c r="H10" i="15" l="1"/>
  <c r="H8" i="15"/>
  <c r="H9" i="15"/>
  <c r="F11" i="15"/>
  <c r="G11" i="15"/>
  <c r="H15" i="15"/>
  <c r="H16" i="15" s="1"/>
  <c r="H41" i="15" s="1"/>
  <c r="H11" i="15" l="1"/>
  <c r="G39" i="15" l="1"/>
  <c r="H39" i="15" s="1"/>
  <c r="J39" i="15" s="1"/>
  <c r="H37" i="15" s="1"/>
  <c r="M6" i="15" s="1"/>
  <c r="H40" i="15"/>
</calcChain>
</file>

<file path=xl/sharedStrings.xml><?xml version="1.0" encoding="utf-8"?>
<sst xmlns="http://schemas.openxmlformats.org/spreadsheetml/2006/main" count="104" uniqueCount="65">
  <si>
    <t>Paramètres</t>
  </si>
  <si>
    <t>Oui</t>
  </si>
  <si>
    <t>Non</t>
  </si>
  <si>
    <t>Budget à prévoir</t>
  </si>
  <si>
    <t>Forum</t>
  </si>
  <si>
    <t>Blog</t>
  </si>
  <si>
    <t>Agences - Prix / jour</t>
  </si>
  <si>
    <t>Freelances - Prix / jour</t>
  </si>
  <si>
    <t>Nb d'heures / jour</t>
  </si>
  <si>
    <t>Type de prestataire</t>
  </si>
  <si>
    <t>Nombre de pages</t>
  </si>
  <si>
    <t>Prestataire</t>
  </si>
  <si>
    <t>Agence</t>
  </si>
  <si>
    <t>Freelance</t>
  </si>
  <si>
    <t>Choisissez les options de votre choix à partir de la colonne "Personnalisation".</t>
  </si>
  <si>
    <t>Gestion de projet</t>
  </si>
  <si>
    <t>Rédaction cahier des charges</t>
  </si>
  <si>
    <t>Personnalisation</t>
  </si>
  <si>
    <t>Présence</t>
  </si>
  <si>
    <t>Design &amp; mise en page</t>
  </si>
  <si>
    <t>Mise en page</t>
  </si>
  <si>
    <t>Temps de travail (heures)</t>
  </si>
  <si>
    <t>Total - Gestion de projet</t>
  </si>
  <si>
    <t>Total - Design &amp; mise en page</t>
  </si>
  <si>
    <t>Obligatoire</t>
  </si>
  <si>
    <t>Total - Fonctionnalités</t>
  </si>
  <si>
    <t>Recette</t>
  </si>
  <si>
    <t>Fonctionnalités</t>
  </si>
  <si>
    <t xml:space="preserve">Slider </t>
  </si>
  <si>
    <t>E-commerce simple</t>
  </si>
  <si>
    <t>E-commerce avancé</t>
  </si>
  <si>
    <t>Version mobile minimale</t>
  </si>
  <si>
    <t>Version mobile avancé</t>
  </si>
  <si>
    <t>Maintenance</t>
  </si>
  <si>
    <t>Webmarketing</t>
  </si>
  <si>
    <t>Optimisation SEO minimale</t>
  </si>
  <si>
    <t>Optimisation SEO avancée</t>
  </si>
  <si>
    <t>Plan de tracking Google Analytics</t>
  </si>
  <si>
    <t>Campagne de netlinking</t>
  </si>
  <si>
    <t>Mise en place Google Adwords</t>
  </si>
  <si>
    <t>Mise en page - intégration HTML</t>
  </si>
  <si>
    <t>Niveau 1 - Nom de domaine + Hébergement</t>
  </si>
  <si>
    <t>Niveau 2 - Hébergement avec infogérance</t>
  </si>
  <si>
    <t>Niveau 3 - Hérbegement avancé + forfait intervention diverses 8h/mois pendant un an</t>
  </si>
  <si>
    <t>Total - Webmarketing</t>
  </si>
  <si>
    <t>Total - Maintenance</t>
  </si>
  <si>
    <t>Total</t>
  </si>
  <si>
    <t>Arrondi inférieur</t>
  </si>
  <si>
    <t>Arrondi supérieur</t>
  </si>
  <si>
    <t>by La Fabrique du Net</t>
  </si>
  <si>
    <t>Estimation</t>
  </si>
  <si>
    <t>Liste déroulantes</t>
  </si>
  <si>
    <t>Jalon Nb Pages</t>
  </si>
  <si>
    <t>Temps page (tranche)</t>
  </si>
  <si>
    <t>Cahier des charges</t>
  </si>
  <si>
    <t>Annuaire</t>
  </si>
  <si>
    <t>Frais de projet (recherches, rdv, etc.)</t>
  </si>
  <si>
    <t>Réalisation des maquettes</t>
  </si>
  <si>
    <t>Maquette</t>
  </si>
  <si>
    <t>ESTIMATION BUDGET TOTAL</t>
  </si>
  <si>
    <t>d'un projet de création de site internet</t>
  </si>
  <si>
    <t>Estimation du budget</t>
  </si>
  <si>
    <t>Option #3 - Charte graphique sur mesure</t>
  </si>
  <si>
    <t>Option #2 - Template personnalisée</t>
  </si>
  <si>
    <t>Option #1 - Template standard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</si>
</sst>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€&quot;"/>
    <numFmt numFmtId="165" formatCode="#,##0.00\ &quot;€&quot;"/>
  </numFmts>
  <fonts count="27" x14ac:knownFonts="1">
    <font>
      <sz val="11"/>
      <color theme="1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22"/>
      <color theme="3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4"/>
      <color theme="4"/>
      <name val="Calibri"/>
      <family val="2"/>
      <scheme val="minor"/>
    </font>
    <font>
      <u/>
      <sz val="9.9"/>
      <color theme="10"/>
      <name val="Calibri"/>
      <family val="2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1"/>
      <name val="Calibri"/>
      <family val="2"/>
      <scheme val="minor"/>
    </font>
    <font>
      <i/>
      <u/>
      <sz val="10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16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28"/>
      <color theme="3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6"/>
      <color theme="4"/>
      <name val="Calibri"/>
      <family val="2"/>
      <scheme val="minor"/>
    </font>
    <font>
      <b/>
      <sz val="16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39997558519241921"/>
        <bgColor indexed="64"/>
      </patternFill>
    </fill>
  </fills>
  <borders count="59">
    <border>
      <left/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0" tint="-0.14996795556505021"/>
      </bottom>
      <diagonal/>
    </border>
    <border>
      <left/>
      <right/>
      <top style="thin">
        <color theme="3"/>
      </top>
      <bottom style="thin">
        <color theme="0" tint="-0.14996795556505021"/>
      </bottom>
      <diagonal/>
    </border>
    <border>
      <left style="thin">
        <color theme="3"/>
      </left>
      <right style="thin">
        <color theme="0" tint="-0.499984740745262"/>
      </right>
      <top style="thin">
        <color theme="3"/>
      </top>
      <bottom style="thin">
        <color theme="0" tint="-0.14996795556505021"/>
      </bottom>
      <diagonal/>
    </border>
    <border>
      <left style="thin">
        <color theme="3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3"/>
      </left>
      <right style="thin">
        <color theme="0" tint="-0.49998474074526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3"/>
      </left>
      <right/>
      <top style="thin">
        <color theme="0" tint="-0.14996795556505021"/>
      </top>
      <bottom style="thin">
        <color theme="3"/>
      </bottom>
      <diagonal/>
    </border>
    <border>
      <left style="thin">
        <color theme="3"/>
      </left>
      <right style="thin">
        <color theme="0" tint="-0.499984740745262"/>
      </right>
      <top style="thin">
        <color theme="0" tint="-0.14996795556505021"/>
      </top>
      <bottom style="thin">
        <color theme="3"/>
      </bottom>
      <diagonal/>
    </border>
    <border>
      <left/>
      <right style="thin">
        <color theme="0" tint="-0.14996795556505021"/>
      </right>
      <top style="thin">
        <color theme="3"/>
      </top>
      <bottom style="thin">
        <color theme="3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0" tint="-0.14996795556505021"/>
      </bottom>
      <diagonal/>
    </border>
    <border>
      <left style="thin">
        <color theme="3"/>
      </left>
      <right style="thin">
        <color theme="3"/>
      </right>
      <top style="thin">
        <color theme="0" tint="-0.14996795556505021"/>
      </top>
      <bottom style="thin">
        <color theme="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0" tint="-0.499984740745262"/>
      </right>
      <top style="thin">
        <color theme="0" tint="-0.14996795556505021"/>
      </top>
      <bottom/>
      <diagonal/>
    </border>
    <border>
      <left style="thin">
        <color theme="3"/>
      </left>
      <right/>
      <top/>
      <bottom/>
      <diagonal/>
    </border>
    <border>
      <left style="thin">
        <color theme="3"/>
      </left>
      <right style="thin">
        <color theme="0" tint="-0.499984740745262"/>
      </right>
      <top/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0" tint="-0.14996795556505021"/>
      </bottom>
      <diagonal/>
    </border>
    <border>
      <left/>
      <right style="thin">
        <color theme="3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3"/>
      </right>
      <top style="thin">
        <color theme="0" tint="-0.14996795556505021"/>
      </top>
      <bottom style="thin">
        <color theme="3"/>
      </bottom>
      <diagonal/>
    </border>
    <border>
      <left style="thin">
        <color theme="3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0" tint="-0.34998626667073579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0" tint="-0.34998626667073579"/>
      </right>
      <top style="thin">
        <color theme="3"/>
      </top>
      <bottom style="thin">
        <color theme="0" tint="-0.1499679555650502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3"/>
      </top>
      <bottom style="thin">
        <color theme="0" tint="-0.14996795556505021"/>
      </bottom>
      <diagonal/>
    </border>
    <border>
      <left style="thin">
        <color theme="0" tint="-0.34998626667073579"/>
      </left>
      <right style="thin">
        <color theme="3"/>
      </right>
      <top style="thin">
        <color theme="3"/>
      </top>
      <bottom style="thin">
        <color theme="0" tint="-0.14996795556505021"/>
      </bottom>
      <diagonal/>
    </border>
    <border>
      <left style="thin">
        <color theme="3"/>
      </left>
      <right style="thin">
        <color theme="0" tint="-0.34998626667073579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34998626667073579"/>
      </left>
      <right style="thin">
        <color theme="3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3"/>
      </left>
      <right style="thin">
        <color theme="0" tint="-0.34998626667073579"/>
      </right>
      <top style="thin">
        <color theme="0" tint="-0.14996795556505021"/>
      </top>
      <bottom style="thin">
        <color theme="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14996795556505021"/>
      </top>
      <bottom/>
      <diagonal/>
    </border>
    <border>
      <left style="thin">
        <color theme="0" tint="-0.34998626667073579"/>
      </left>
      <right style="thin">
        <color theme="3"/>
      </right>
      <top style="thin">
        <color theme="0" tint="-0.14996795556505021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3"/>
      </top>
      <bottom/>
      <diagonal/>
    </border>
    <border>
      <left style="thin">
        <color theme="0" tint="-0.34998626667073579"/>
      </left>
      <right style="thin">
        <color theme="3"/>
      </right>
      <top style="thin">
        <color theme="3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14996795556505021"/>
      </top>
      <bottom style="thin">
        <color theme="3"/>
      </bottom>
      <diagonal/>
    </border>
    <border>
      <left style="thick">
        <color theme="3"/>
      </left>
      <right/>
      <top style="thick">
        <color theme="3"/>
      </top>
      <bottom style="thick">
        <color theme="3"/>
      </bottom>
      <diagonal/>
    </border>
    <border>
      <left/>
      <right/>
      <top style="thick">
        <color theme="3"/>
      </top>
      <bottom style="thick">
        <color theme="3"/>
      </bottom>
      <diagonal/>
    </border>
    <border>
      <left/>
      <right style="thick">
        <color theme="3"/>
      </right>
      <top style="thick">
        <color theme="3"/>
      </top>
      <bottom style="thick">
        <color theme="3"/>
      </bottom>
      <diagonal/>
    </border>
    <border>
      <left style="thin">
        <color theme="3"/>
      </left>
      <right style="thin">
        <color theme="3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3"/>
      </left>
      <right/>
      <top style="thick">
        <color theme="3"/>
      </top>
      <bottom/>
      <diagonal/>
    </border>
    <border>
      <left/>
      <right/>
      <top style="thick">
        <color theme="3"/>
      </top>
      <bottom/>
      <diagonal/>
    </border>
    <border>
      <left/>
      <right style="thin">
        <color theme="3"/>
      </right>
      <top style="thick">
        <color theme="3"/>
      </top>
      <bottom/>
      <diagonal/>
    </border>
    <border>
      <left/>
      <right style="thin">
        <color theme="0" tint="-0.34998626667073579"/>
      </right>
      <top style="thin">
        <color theme="3"/>
      </top>
      <bottom style="thin">
        <color theme="0" tint="-0.14996795556505021"/>
      </bottom>
      <diagonal/>
    </border>
    <border>
      <left style="thick">
        <color theme="3" tint="0.39994506668294322"/>
      </left>
      <right style="thick">
        <color theme="3" tint="0.39994506668294322"/>
      </right>
      <top style="thick">
        <color theme="3" tint="0.39991454817346722"/>
      </top>
      <bottom style="thick">
        <color theme="3" tint="0.39991454817346722"/>
      </bottom>
      <diagonal/>
    </border>
    <border>
      <left style="thin">
        <color theme="0" tint="-0.34998626667073579"/>
      </left>
      <right/>
      <top style="thin">
        <color theme="3"/>
      </top>
      <bottom style="thin">
        <color theme="0" tint="-0.14996795556505021"/>
      </bottom>
      <diagonal/>
    </border>
    <border>
      <left style="thin">
        <color theme="0" tint="-0.34998626667073579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34998626667073579"/>
      </left>
      <right/>
      <top style="thin">
        <color theme="0" tint="-0.14996795556505021"/>
      </top>
      <bottom style="thin">
        <color theme="3"/>
      </bottom>
      <diagonal/>
    </border>
    <border>
      <left/>
      <right style="thin">
        <color theme="0" tint="-0.34998626667073579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34998626667073579"/>
      </right>
      <top style="thin">
        <color theme="0" tint="-0.14996795556505021"/>
      </top>
      <bottom style="thin">
        <color theme="3"/>
      </bottom>
      <diagonal/>
    </border>
    <border>
      <left/>
      <right/>
      <top style="thin">
        <color theme="0" tint="-0.14996795556505021"/>
      </top>
      <bottom style="thin">
        <color theme="3"/>
      </bottom>
      <diagonal/>
    </border>
    <border>
      <left style="thin">
        <color theme="0" tint="-4.9989318521683403E-2"/>
      </left>
      <right/>
      <top style="thin">
        <color theme="3"/>
      </top>
      <bottom style="thin">
        <color theme="0" tint="-0.14996795556505021"/>
      </bottom>
      <diagonal/>
    </border>
    <border>
      <left style="thin">
        <color theme="0" tint="-4.9989318521683403E-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4.9989318521683403E-2"/>
      </left>
      <right/>
      <top style="thin">
        <color theme="0" tint="-0.14996795556505021"/>
      </top>
      <bottom style="thin">
        <color theme="3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38">
    <xf numFmtId="0" fontId="0" fillId="0" borderId="0" xfId="0"/>
    <xf numFmtId="0" fontId="1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0" fillId="0" borderId="0" xfId="0" applyAlignment="1">
      <alignment vertical="center"/>
    </xf>
    <xf numFmtId="164" fontId="5" fillId="3" borderId="1" xfId="0" applyNumberFormat="1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1" fontId="5" fillId="3" borderId="1" xfId="0" applyNumberFormat="1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0" fillId="3" borderId="0" xfId="0" applyFill="1" applyAlignment="1">
      <alignment vertical="top"/>
    </xf>
    <xf numFmtId="0" fontId="12" fillId="3" borderId="0" xfId="1" applyFont="1" applyFill="1" applyAlignment="1" applyProtection="1">
      <alignment vertical="top"/>
    </xf>
    <xf numFmtId="0" fontId="10" fillId="3" borderId="0" xfId="0" applyFont="1" applyFill="1" applyAlignment="1">
      <alignment horizontal="left" vertical="top" wrapText="1"/>
    </xf>
    <xf numFmtId="0" fontId="13" fillId="3" borderId="0" xfId="0" applyFont="1" applyFill="1" applyAlignment="1">
      <alignment vertical="center"/>
    </xf>
    <xf numFmtId="1" fontId="14" fillId="3" borderId="0" xfId="0" applyNumberFormat="1" applyFont="1" applyFill="1" applyBorder="1" applyAlignment="1">
      <alignment horizontal="center" vertical="center"/>
    </xf>
    <xf numFmtId="1" fontId="14" fillId="3" borderId="0" xfId="0" applyNumberFormat="1" applyFont="1" applyFill="1" applyBorder="1" applyAlignment="1">
      <alignment horizontal="center" vertical="top"/>
    </xf>
    <xf numFmtId="0" fontId="9" fillId="6" borderId="15" xfId="0" applyFont="1" applyFill="1" applyBorder="1" applyAlignment="1">
      <alignment horizontal="left" vertical="center" indent="1"/>
    </xf>
    <xf numFmtId="0" fontId="9" fillId="6" borderId="16" xfId="0" applyFont="1" applyFill="1" applyBorder="1" applyAlignment="1">
      <alignment horizontal="left" vertical="center" indent="1"/>
    </xf>
    <xf numFmtId="0" fontId="17" fillId="4" borderId="17" xfId="0" applyFont="1" applyFill="1" applyBorder="1" applyAlignment="1">
      <alignment horizontal="center" vertical="center" wrapText="1"/>
    </xf>
    <xf numFmtId="0" fontId="17" fillId="4" borderId="17" xfId="0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165" fontId="0" fillId="0" borderId="21" xfId="0" applyNumberFormat="1" applyBorder="1" applyAlignment="1">
      <alignment vertical="top"/>
    </xf>
    <xf numFmtId="164" fontId="0" fillId="0" borderId="22" xfId="0" applyNumberFormat="1" applyBorder="1" applyAlignment="1">
      <alignment vertical="top"/>
    </xf>
    <xf numFmtId="164" fontId="0" fillId="0" borderId="27" xfId="0" applyNumberFormat="1" applyBorder="1" applyAlignment="1">
      <alignment vertical="top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0" fillId="3" borderId="0" xfId="0" applyFill="1" applyAlignment="1">
      <alignment horizontal="right" vertical="center"/>
    </xf>
    <xf numFmtId="0" fontId="21" fillId="3" borderId="0" xfId="0" applyFont="1" applyFill="1" applyAlignment="1">
      <alignment vertical="center"/>
    </xf>
    <xf numFmtId="0" fontId="13" fillId="0" borderId="19" xfId="0" applyFont="1" applyBorder="1" applyAlignment="1">
      <alignment horizontal="right" vertical="center"/>
    </xf>
    <xf numFmtId="0" fontId="3" fillId="2" borderId="22" xfId="0" applyFont="1" applyFill="1" applyBorder="1" applyAlignment="1">
      <alignment vertical="center"/>
    </xf>
    <xf numFmtId="0" fontId="18" fillId="5" borderId="1" xfId="0" applyFont="1" applyFill="1" applyBorder="1" applyAlignment="1">
      <alignment horizontal="left" vertical="center"/>
    </xf>
    <xf numFmtId="0" fontId="17" fillId="5" borderId="29" xfId="0" applyFont="1" applyFill="1" applyBorder="1" applyAlignment="1">
      <alignment horizontal="center" vertical="center"/>
    </xf>
    <xf numFmtId="0" fontId="17" fillId="5" borderId="30" xfId="0" applyFont="1" applyFill="1" applyBorder="1" applyAlignment="1">
      <alignment horizontal="center" vertical="center"/>
    </xf>
    <xf numFmtId="0" fontId="17" fillId="5" borderId="31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left" vertical="center"/>
    </xf>
    <xf numFmtId="0" fontId="0" fillId="0" borderId="34" xfId="0" applyFont="1" applyBorder="1" applyAlignment="1">
      <alignment horizontal="center" vertical="center"/>
    </xf>
    <xf numFmtId="3" fontId="0" fillId="0" borderId="33" xfId="0" applyNumberFormat="1" applyBorder="1" applyAlignment="1">
      <alignment horizontal="left" vertical="center"/>
    </xf>
    <xf numFmtId="0" fontId="9" fillId="2" borderId="28" xfId="0" applyFont="1" applyFill="1" applyBorder="1" applyAlignment="1">
      <alignment horizontal="center" vertical="center"/>
    </xf>
    <xf numFmtId="164" fontId="0" fillId="3" borderId="30" xfId="0" quotePrefix="1" applyNumberFormat="1" applyFont="1" applyFill="1" applyBorder="1" applyAlignment="1">
      <alignment horizontal="right" vertical="center" wrapText="1" indent="2"/>
    </xf>
    <xf numFmtId="164" fontId="0" fillId="3" borderId="31" xfId="0" quotePrefix="1" applyNumberFormat="1" applyFont="1" applyFill="1" applyBorder="1" applyAlignment="1">
      <alignment horizontal="right" vertical="center" wrapText="1" indent="2"/>
    </xf>
    <xf numFmtId="164" fontId="0" fillId="3" borderId="36" xfId="0" applyNumberFormat="1" applyFont="1" applyFill="1" applyBorder="1" applyAlignment="1">
      <alignment horizontal="right" vertical="center" wrapText="1" indent="2"/>
    </xf>
    <xf numFmtId="164" fontId="0" fillId="3" borderId="37" xfId="0" applyNumberFormat="1" applyFont="1" applyFill="1" applyBorder="1" applyAlignment="1">
      <alignment horizontal="right" vertical="center" wrapText="1" indent="2"/>
    </xf>
    <xf numFmtId="164" fontId="13" fillId="5" borderId="17" xfId="0" applyNumberFormat="1" applyFont="1" applyFill="1" applyBorder="1" applyAlignment="1">
      <alignment horizontal="right" vertical="center" wrapText="1" indent="2"/>
    </xf>
    <xf numFmtId="164" fontId="0" fillId="3" borderId="38" xfId="0" quotePrefix="1" applyNumberFormat="1" applyFont="1" applyFill="1" applyBorder="1" applyAlignment="1">
      <alignment horizontal="right" vertical="center" wrapText="1" indent="2"/>
    </xf>
    <xf numFmtId="164" fontId="0" fillId="3" borderId="39" xfId="0" quotePrefix="1" applyNumberFormat="1" applyFont="1" applyFill="1" applyBorder="1" applyAlignment="1">
      <alignment horizontal="right" vertical="center" wrapText="1" indent="2"/>
    </xf>
    <xf numFmtId="164" fontId="0" fillId="3" borderId="33" xfId="0" quotePrefix="1" applyNumberFormat="1" applyFont="1" applyFill="1" applyBorder="1" applyAlignment="1">
      <alignment horizontal="right" vertical="center" wrapText="1" indent="2"/>
    </xf>
    <xf numFmtId="164" fontId="0" fillId="3" borderId="34" xfId="0" quotePrefix="1" applyNumberFormat="1" applyFont="1" applyFill="1" applyBorder="1" applyAlignment="1">
      <alignment horizontal="right" vertical="center" wrapText="1" indent="2"/>
    </xf>
    <xf numFmtId="164" fontId="15" fillId="5" borderId="17" xfId="0" applyNumberFormat="1" applyFont="1" applyFill="1" applyBorder="1" applyAlignment="1">
      <alignment horizontal="right" vertical="center" wrapText="1" indent="2"/>
    </xf>
    <xf numFmtId="164" fontId="0" fillId="3" borderId="33" xfId="0" applyNumberFormat="1" applyFont="1" applyFill="1" applyBorder="1" applyAlignment="1">
      <alignment horizontal="right" vertical="center" wrapText="1" indent="2"/>
    </xf>
    <xf numFmtId="164" fontId="0" fillId="3" borderId="34" xfId="0" applyNumberFormat="1" applyFont="1" applyFill="1" applyBorder="1" applyAlignment="1">
      <alignment horizontal="right" vertical="center" wrapText="1" indent="2"/>
    </xf>
    <xf numFmtId="164" fontId="15" fillId="5" borderId="28" xfId="0" applyNumberFormat="1" applyFont="1" applyFill="1" applyBorder="1" applyAlignment="1">
      <alignment horizontal="right" vertical="center" wrapText="1" indent="2"/>
    </xf>
    <xf numFmtId="164" fontId="13" fillId="5" borderId="28" xfId="0" applyNumberFormat="1" applyFont="1" applyFill="1" applyBorder="1" applyAlignment="1">
      <alignment horizontal="right" vertical="center" wrapText="1" indent="2"/>
    </xf>
    <xf numFmtId="0" fontId="23" fillId="3" borderId="3" xfId="0" applyFont="1" applyFill="1" applyBorder="1" applyAlignment="1">
      <alignment horizontal="center" vertical="center" wrapText="1"/>
    </xf>
    <xf numFmtId="0" fontId="23" fillId="3" borderId="18" xfId="0" applyFont="1" applyFill="1" applyBorder="1" applyAlignment="1">
      <alignment horizontal="center" vertical="center" wrapText="1"/>
    </xf>
    <xf numFmtId="0" fontId="23" fillId="3" borderId="7" xfId="0" quotePrefix="1" applyFont="1" applyFill="1" applyBorder="1" applyAlignment="1">
      <alignment horizontal="center" vertical="center" wrapText="1"/>
    </xf>
    <xf numFmtId="0" fontId="23" fillId="3" borderId="20" xfId="0" quotePrefix="1" applyFont="1" applyFill="1" applyBorder="1" applyAlignment="1">
      <alignment horizontal="center" vertical="center" wrapText="1"/>
    </xf>
    <xf numFmtId="0" fontId="23" fillId="3" borderId="10" xfId="0" applyFont="1" applyFill="1" applyBorder="1" applyAlignment="1">
      <alignment horizontal="center" vertical="center" wrapText="1"/>
    </xf>
    <xf numFmtId="0" fontId="23" fillId="3" borderId="12" xfId="0" applyFont="1" applyFill="1" applyBorder="1" applyAlignment="1">
      <alignment horizontal="center" vertical="center" wrapText="1"/>
    </xf>
    <xf numFmtId="1" fontId="24" fillId="3" borderId="26" xfId="0" applyNumberFormat="1" applyFont="1" applyFill="1" applyBorder="1" applyAlignment="1">
      <alignment horizontal="center" vertical="center"/>
    </xf>
    <xf numFmtId="1" fontId="24" fillId="3" borderId="26" xfId="0" applyNumberFormat="1" applyFont="1" applyFill="1" applyBorder="1" applyAlignment="1">
      <alignment horizontal="center" vertical="top"/>
    </xf>
    <xf numFmtId="0" fontId="11" fillId="3" borderId="7" xfId="0" quotePrefix="1" applyFont="1" applyFill="1" applyBorder="1" applyAlignment="1">
      <alignment horizontal="center" vertical="center" wrapText="1"/>
    </xf>
    <xf numFmtId="1" fontId="23" fillId="3" borderId="30" xfId="0" quotePrefix="1" applyNumberFormat="1" applyFont="1" applyFill="1" applyBorder="1" applyAlignment="1">
      <alignment horizontal="center" vertical="center" wrapText="1"/>
    </xf>
    <xf numFmtId="1" fontId="0" fillId="3" borderId="36" xfId="0" applyNumberFormat="1" applyFont="1" applyFill="1" applyBorder="1" applyAlignment="1">
      <alignment horizontal="center" vertical="center" wrapText="1"/>
    </xf>
    <xf numFmtId="1" fontId="23" fillId="3" borderId="38" xfId="0" quotePrefix="1" applyNumberFormat="1" applyFont="1" applyFill="1" applyBorder="1" applyAlignment="1">
      <alignment horizontal="center" vertical="center" wrapText="1"/>
    </xf>
    <xf numFmtId="1" fontId="23" fillId="3" borderId="33" xfId="0" quotePrefix="1" applyNumberFormat="1" applyFont="1" applyFill="1" applyBorder="1" applyAlignment="1">
      <alignment horizontal="center" vertical="center" wrapText="1"/>
    </xf>
    <xf numFmtId="1" fontId="23" fillId="3" borderId="36" xfId="0" applyNumberFormat="1" applyFont="1" applyFill="1" applyBorder="1" applyAlignment="1">
      <alignment horizontal="center" vertical="center" wrapText="1"/>
    </xf>
    <xf numFmtId="1" fontId="15" fillId="5" borderId="17" xfId="0" applyNumberFormat="1" applyFont="1" applyFill="1" applyBorder="1" applyAlignment="1">
      <alignment horizontal="center" vertical="center" wrapText="1"/>
    </xf>
    <xf numFmtId="1" fontId="23" fillId="3" borderId="33" xfId="0" applyNumberFormat="1" applyFont="1" applyFill="1" applyBorder="1" applyAlignment="1">
      <alignment horizontal="center" vertical="center" wrapText="1"/>
    </xf>
    <xf numFmtId="1" fontId="23" fillId="3" borderId="40" xfId="0" applyNumberFormat="1" applyFont="1" applyFill="1" applyBorder="1" applyAlignment="1">
      <alignment horizontal="center" vertical="center" wrapText="1"/>
    </xf>
    <xf numFmtId="1" fontId="23" fillId="3" borderId="29" xfId="0" quotePrefix="1" applyNumberFormat="1" applyFont="1" applyFill="1" applyBorder="1" applyAlignment="1">
      <alignment horizontal="center" vertical="center" wrapText="1"/>
    </xf>
    <xf numFmtId="1" fontId="23" fillId="3" borderId="32" xfId="0" applyNumberFormat="1" applyFont="1" applyFill="1" applyBorder="1" applyAlignment="1">
      <alignment horizontal="center" vertical="center" wrapText="1"/>
    </xf>
    <xf numFmtId="1" fontId="23" fillId="3" borderId="35" xfId="0" applyNumberFormat="1" applyFont="1" applyFill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" vertical="center" wrapText="1"/>
    </xf>
    <xf numFmtId="0" fontId="25" fillId="3" borderId="41" xfId="0" applyFont="1" applyFill="1" applyBorder="1" applyAlignment="1">
      <alignment horizontal="left" vertical="center" indent="7"/>
    </xf>
    <xf numFmtId="0" fontId="25" fillId="3" borderId="42" xfId="0" applyFont="1" applyFill="1" applyBorder="1" applyAlignment="1">
      <alignment horizontal="left" vertical="center" indent="7"/>
    </xf>
    <xf numFmtId="0" fontId="25" fillId="3" borderId="43" xfId="0" applyFont="1" applyFill="1" applyBorder="1" applyAlignment="1">
      <alignment horizontal="left" vertical="center" indent="7"/>
    </xf>
    <xf numFmtId="0" fontId="20" fillId="3" borderId="22" xfId="0" applyFont="1" applyFill="1" applyBorder="1" applyAlignment="1">
      <alignment horizontal="left" vertical="top" wrapText="1"/>
    </xf>
    <xf numFmtId="0" fontId="20" fillId="3" borderId="27" xfId="0" applyFont="1" applyFill="1" applyBorder="1" applyAlignment="1">
      <alignment horizontal="left" vertical="top" wrapText="1"/>
    </xf>
    <xf numFmtId="0" fontId="8" fillId="5" borderId="2" xfId="0" applyFont="1" applyFill="1" applyBorder="1" applyAlignment="1">
      <alignment horizontal="left" vertical="center" wrapText="1"/>
    </xf>
    <xf numFmtId="0" fontId="8" fillId="5" borderId="4" xfId="0" applyFont="1" applyFill="1" applyBorder="1" applyAlignment="1">
      <alignment horizontal="left" vertical="center" wrapText="1"/>
    </xf>
    <xf numFmtId="0" fontId="16" fillId="3" borderId="11" xfId="1" applyFont="1" applyFill="1" applyBorder="1" applyAlignment="1" applyProtection="1">
      <alignment horizontal="left" vertical="center" indent="1"/>
    </xf>
    <xf numFmtId="0" fontId="16" fillId="3" borderId="25" xfId="1" applyFont="1" applyFill="1" applyBorder="1" applyAlignment="1" applyProtection="1">
      <alignment horizontal="left" vertical="center" indent="1"/>
    </xf>
    <xf numFmtId="0" fontId="16" fillId="3" borderId="8" xfId="1" applyFont="1" applyFill="1" applyBorder="1" applyAlignment="1" applyProtection="1">
      <alignment horizontal="left" vertical="center" indent="1"/>
    </xf>
    <xf numFmtId="0" fontId="16" fillId="3" borderId="24" xfId="1" applyFont="1" applyFill="1" applyBorder="1" applyAlignment="1" applyProtection="1">
      <alignment horizontal="left" vertical="center" indent="1"/>
    </xf>
    <xf numFmtId="0" fontId="10" fillId="3" borderId="0" xfId="0" applyFont="1" applyFill="1" applyAlignment="1">
      <alignment horizontal="left" vertical="top" wrapText="1"/>
    </xf>
    <xf numFmtId="0" fontId="7" fillId="3" borderId="5" xfId="0" applyFont="1" applyFill="1" applyBorder="1" applyAlignment="1">
      <alignment horizontal="left" vertical="center" wrapText="1" indent="1"/>
    </xf>
    <xf numFmtId="0" fontId="7" fillId="3" borderId="23" xfId="0" applyFont="1" applyFill="1" applyBorder="1" applyAlignment="1">
      <alignment horizontal="left" vertical="center" wrapText="1" indent="1"/>
    </xf>
    <xf numFmtId="0" fontId="7" fillId="3" borderId="8" xfId="0" applyFont="1" applyFill="1" applyBorder="1" applyAlignment="1">
      <alignment horizontal="left" vertical="center" wrapText="1" indent="1"/>
    </xf>
    <xf numFmtId="0" fontId="7" fillId="3" borderId="24" xfId="0" applyFont="1" applyFill="1" applyBorder="1" applyAlignment="1">
      <alignment horizontal="left" vertical="center" wrapText="1" indent="1"/>
    </xf>
    <xf numFmtId="0" fontId="7" fillId="3" borderId="11" xfId="0" applyFont="1" applyFill="1" applyBorder="1" applyAlignment="1">
      <alignment horizontal="left" vertical="center" wrapText="1" indent="1"/>
    </xf>
    <xf numFmtId="0" fontId="7" fillId="3" borderId="25" xfId="0" applyFont="1" applyFill="1" applyBorder="1" applyAlignment="1">
      <alignment horizontal="left" vertical="center" wrapText="1" inden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 wrapText="1"/>
    </xf>
    <xf numFmtId="0" fontId="9" fillId="2" borderId="44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left" vertical="center" wrapText="1" indent="1"/>
    </xf>
    <xf numFmtId="0" fontId="7" fillId="3" borderId="9" xfId="0" applyFont="1" applyFill="1" applyBorder="1" applyAlignment="1">
      <alignment horizontal="left" vertical="center" wrapText="1" indent="1"/>
    </xf>
    <xf numFmtId="164" fontId="26" fillId="3" borderId="38" xfId="0" quotePrefix="1" applyNumberFormat="1" applyFont="1" applyFill="1" applyBorder="1" applyAlignment="1">
      <alignment horizontal="right" vertical="center" wrapText="1" indent="2"/>
    </xf>
    <xf numFmtId="164" fontId="26" fillId="3" borderId="39" xfId="0" quotePrefix="1" applyNumberFormat="1" applyFont="1" applyFill="1" applyBorder="1" applyAlignment="1">
      <alignment horizontal="right" vertical="center" wrapText="1" indent="2"/>
    </xf>
    <xf numFmtId="164" fontId="26" fillId="3" borderId="33" xfId="0" applyNumberFormat="1" applyFont="1" applyFill="1" applyBorder="1" applyAlignment="1">
      <alignment horizontal="right" vertical="center" wrapText="1" indent="2"/>
    </xf>
    <xf numFmtId="164" fontId="26" fillId="3" borderId="34" xfId="0" applyNumberFormat="1" applyFont="1" applyFill="1" applyBorder="1" applyAlignment="1">
      <alignment horizontal="right" vertical="center" wrapText="1" indent="2"/>
    </xf>
    <xf numFmtId="164" fontId="26" fillId="3" borderId="36" xfId="0" applyNumberFormat="1" applyFont="1" applyFill="1" applyBorder="1" applyAlignment="1">
      <alignment horizontal="right" vertical="center" wrapText="1" indent="2"/>
    </xf>
    <xf numFmtId="164" fontId="26" fillId="3" borderId="37" xfId="0" applyNumberFormat="1" applyFont="1" applyFill="1" applyBorder="1" applyAlignment="1">
      <alignment horizontal="right" vertical="center" wrapText="1" indent="2"/>
    </xf>
    <xf numFmtId="0" fontId="13" fillId="0" borderId="45" xfId="0" applyFont="1" applyBorder="1" applyAlignment="1">
      <alignment horizontal="right" vertical="center"/>
    </xf>
    <xf numFmtId="0" fontId="13" fillId="0" borderId="46" xfId="0" applyFont="1" applyBorder="1" applyAlignment="1">
      <alignment horizontal="right" vertical="center"/>
    </xf>
    <xf numFmtId="0" fontId="13" fillId="0" borderId="47" xfId="0" applyFont="1" applyBorder="1" applyAlignment="1">
      <alignment horizontal="right" vertical="center"/>
    </xf>
    <xf numFmtId="164" fontId="0" fillId="0" borderId="21" xfId="0" applyNumberFormat="1" applyBorder="1" applyAlignment="1">
      <alignment vertical="top"/>
    </xf>
    <xf numFmtId="0" fontId="0" fillId="3" borderId="30" xfId="0" applyFill="1" applyBorder="1" applyAlignment="1">
      <alignment vertical="center"/>
    </xf>
    <xf numFmtId="0" fontId="0" fillId="3" borderId="33" xfId="0" applyFill="1" applyBorder="1" applyAlignment="1">
      <alignment vertical="center"/>
    </xf>
    <xf numFmtId="0" fontId="0" fillId="3" borderId="40" xfId="0" applyFill="1" applyBorder="1" applyAlignment="1">
      <alignment vertical="center"/>
    </xf>
    <xf numFmtId="0" fontId="22" fillId="6" borderId="49" xfId="0" applyFont="1" applyFill="1" applyBorder="1" applyAlignment="1">
      <alignment horizontal="center" vertical="center"/>
    </xf>
    <xf numFmtId="164" fontId="19" fillId="0" borderId="49" xfId="0" applyNumberFormat="1" applyFont="1" applyBorder="1" applyAlignment="1">
      <alignment horizontal="center" vertical="center"/>
    </xf>
    <xf numFmtId="0" fontId="0" fillId="3" borderId="50" xfId="0" applyFill="1" applyBorder="1" applyAlignment="1">
      <alignment vertical="center"/>
    </xf>
    <xf numFmtId="0" fontId="0" fillId="3" borderId="51" xfId="0" applyFill="1" applyBorder="1" applyAlignment="1">
      <alignment vertical="center"/>
    </xf>
    <xf numFmtId="0" fontId="0" fillId="3" borderId="52" xfId="0" applyFill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3" borderId="53" xfId="0" applyFill="1" applyBorder="1" applyAlignment="1">
      <alignment vertical="center"/>
    </xf>
    <xf numFmtId="0" fontId="0" fillId="3" borderId="54" xfId="0" applyFill="1" applyBorder="1" applyAlignment="1">
      <alignment vertical="center"/>
    </xf>
    <xf numFmtId="164" fontId="0" fillId="3" borderId="6" xfId="0" applyNumberFormat="1" applyFill="1" applyBorder="1" applyAlignment="1">
      <alignment horizontal="left" vertical="center" indent="7"/>
    </xf>
    <xf numFmtId="164" fontId="0" fillId="3" borderId="23" xfId="0" applyNumberFormat="1" applyFill="1" applyBorder="1" applyAlignment="1">
      <alignment horizontal="left" vertical="center" indent="7"/>
    </xf>
    <xf numFmtId="164" fontId="0" fillId="3" borderId="9" xfId="0" applyNumberFormat="1" applyFill="1" applyBorder="1" applyAlignment="1">
      <alignment horizontal="left" vertical="center" indent="7"/>
    </xf>
    <xf numFmtId="164" fontId="0" fillId="3" borderId="24" xfId="0" applyNumberFormat="1" applyFill="1" applyBorder="1" applyAlignment="1">
      <alignment horizontal="left" vertical="center" indent="7"/>
    </xf>
    <xf numFmtId="164" fontId="0" fillId="3" borderId="55" xfId="0" applyNumberFormat="1" applyFill="1" applyBorder="1" applyAlignment="1">
      <alignment horizontal="left" vertical="center" indent="7"/>
    </xf>
    <xf numFmtId="164" fontId="0" fillId="3" borderId="25" xfId="0" applyNumberFormat="1" applyFill="1" applyBorder="1" applyAlignment="1">
      <alignment horizontal="left" vertical="center" indent="7"/>
    </xf>
    <xf numFmtId="0" fontId="0" fillId="5" borderId="8" xfId="0" applyFill="1" applyBorder="1" applyAlignment="1">
      <alignment horizontal="right" vertical="center" indent="1"/>
    </xf>
    <xf numFmtId="0" fontId="0" fillId="5" borderId="11" xfId="0" applyFill="1" applyBorder="1" applyAlignment="1">
      <alignment horizontal="right" vertical="center" indent="1"/>
    </xf>
    <xf numFmtId="0" fontId="0" fillId="5" borderId="5" xfId="0" applyFill="1" applyBorder="1" applyAlignment="1">
      <alignment horizontal="right" vertical="center" indent="1"/>
    </xf>
    <xf numFmtId="0" fontId="3" fillId="2" borderId="41" xfId="0" applyFont="1" applyFill="1" applyBorder="1" applyAlignment="1">
      <alignment horizontal="right" vertical="center" indent="1"/>
    </xf>
    <xf numFmtId="0" fontId="3" fillId="2" borderId="43" xfId="0" applyFont="1" applyFill="1" applyBorder="1" applyAlignment="1">
      <alignment horizontal="right" vertical="center" indent="1"/>
    </xf>
    <xf numFmtId="164" fontId="0" fillId="3" borderId="56" xfId="0" applyNumberFormat="1" applyFill="1" applyBorder="1" applyAlignment="1">
      <alignment horizontal="left" vertical="center" indent="7"/>
    </xf>
    <xf numFmtId="164" fontId="0" fillId="3" borderId="57" xfId="0" applyNumberFormat="1" applyFill="1" applyBorder="1" applyAlignment="1">
      <alignment horizontal="left" vertical="center" indent="7"/>
    </xf>
    <xf numFmtId="164" fontId="0" fillId="3" borderId="58" xfId="0" applyNumberFormat="1" applyFill="1" applyBorder="1" applyAlignment="1">
      <alignment horizontal="left" vertical="center" indent="7"/>
    </xf>
  </cellXfs>
  <cellStyles count="2">
    <cellStyle name="Lien hypertexte" xfId="1" builtinId="8"/>
    <cellStyle name="Normal" xfId="0" builtinId="0"/>
  </cellStyles>
  <dxfs count="0"/>
  <tableStyles count="0" defaultTableStyle="TableStyleMedium9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Scroll" dx="16" fmlaLink="$C$4" horiz="1" inc="10" max="500" min="1" page="10" val="1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1724036</xdr:colOff>
      <xdr:row>2</xdr:row>
      <xdr:rowOff>-1</xdr:rowOff>
    </xdr:from>
    <xdr:to>
      <xdr:col>3</xdr:col>
      <xdr:colOff>373685</xdr:colOff>
      <xdr:row>3</xdr:row>
      <xdr:rowOff>8906</xdr:rowOff>
    </xdr:to>
    <xdr:pic macro="[0]!Liste_Presta2"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21942" y="547687"/>
          <a:ext cx="376056" cy="3780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21431</xdr:colOff>
          <xdr:row>3</xdr:row>
          <xdr:rowOff>323850</xdr:rowOff>
        </xdr:from>
        <xdr:to>
          <xdr:col>2</xdr:col>
          <xdr:colOff>1623431</xdr:colOff>
          <xdr:row>3</xdr:row>
          <xdr:rowOff>533400</xdr:rowOff>
        </xdr:to>
        <xdr:sp macro="" textlink="">
          <xdr:nvSpPr>
            <xdr:cNvPr id="1028" name="Scroll Bar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10</xdr:col>
      <xdr:colOff>666750</xdr:colOff>
      <xdr:row>12</xdr:row>
      <xdr:rowOff>35722</xdr:rowOff>
    </xdr:from>
    <xdr:to>
      <xdr:col>13</xdr:col>
      <xdr:colOff>607218</xdr:colOff>
      <xdr:row>13</xdr:row>
      <xdr:rowOff>107159</xdr:rowOff>
    </xdr:to>
    <xdr:sp macro="" textlink="">
      <xdr:nvSpPr>
        <xdr:cNvPr id="4" name="ZoneTexte 3"/>
        <xdr:cNvSpPr txBox="1"/>
      </xdr:nvSpPr>
      <xdr:spPr>
        <a:xfrm>
          <a:off x="10465594" y="4476753"/>
          <a:ext cx="4214812" cy="488156"/>
        </a:xfrm>
        <a:prstGeom prst="rect">
          <a:avLst/>
        </a:prstGeom>
        <a:solidFill>
          <a:schemeClr val="lt1"/>
        </a:solidFill>
        <a:ln w="9525" cmpd="sng">
          <a:solidFill>
            <a:schemeClr val="tx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lvl="1"/>
          <a:r>
            <a:rPr lang="fr-FR" sz="1200"/>
            <a:t>Choisissez uniquement</a:t>
          </a:r>
          <a:r>
            <a:rPr lang="fr-FR" sz="1200" baseline="0"/>
            <a:t> l'UNE des trois options de design.</a:t>
          </a:r>
          <a:endParaRPr lang="fr-FR" sz="1200"/>
        </a:p>
      </xdr:txBody>
    </xdr:sp>
    <xdr:clientData/>
  </xdr:twoCellAnchor>
  <xdr:twoCellAnchor editAs="oneCell">
    <xdr:from>
      <xdr:col>11</xdr:col>
      <xdr:colOff>83343</xdr:colOff>
      <xdr:row>12</xdr:row>
      <xdr:rowOff>85727</xdr:rowOff>
    </xdr:from>
    <xdr:to>
      <xdr:col>11</xdr:col>
      <xdr:colOff>443343</xdr:colOff>
      <xdr:row>13</xdr:row>
      <xdr:rowOff>29008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84656" y="4526758"/>
          <a:ext cx="360000" cy="360000"/>
        </a:xfrm>
        <a:prstGeom prst="rect">
          <a:avLst/>
        </a:prstGeom>
      </xdr:spPr>
    </xdr:pic>
    <xdr:clientData/>
  </xdr:twoCellAnchor>
  <xdr:twoCellAnchor>
    <xdr:from>
      <xdr:col>10</xdr:col>
      <xdr:colOff>664370</xdr:colOff>
      <xdr:row>25</xdr:row>
      <xdr:rowOff>402416</xdr:rowOff>
    </xdr:from>
    <xdr:to>
      <xdr:col>13</xdr:col>
      <xdr:colOff>976311</xdr:colOff>
      <xdr:row>27</xdr:row>
      <xdr:rowOff>57134</xdr:rowOff>
    </xdr:to>
    <xdr:sp macro="" textlink="">
      <xdr:nvSpPr>
        <xdr:cNvPr id="6" name="ZoneTexte 5"/>
        <xdr:cNvSpPr txBox="1"/>
      </xdr:nvSpPr>
      <xdr:spPr>
        <a:xfrm>
          <a:off x="10463214" y="10260791"/>
          <a:ext cx="4586285" cy="488156"/>
        </a:xfrm>
        <a:prstGeom prst="rect">
          <a:avLst/>
        </a:prstGeom>
        <a:solidFill>
          <a:schemeClr val="lt1"/>
        </a:solidFill>
        <a:ln w="9525" cmpd="sng">
          <a:solidFill>
            <a:schemeClr val="tx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lvl="1"/>
          <a:r>
            <a:rPr lang="fr-FR" sz="1200"/>
            <a:t>Choisissez uniquement</a:t>
          </a:r>
          <a:r>
            <a:rPr lang="fr-FR" sz="1200" baseline="0"/>
            <a:t> l'UN des trois niveaux de maintenance. </a:t>
          </a:r>
          <a:endParaRPr lang="fr-FR" sz="1200"/>
        </a:p>
      </xdr:txBody>
    </xdr:sp>
    <xdr:clientData/>
  </xdr:twoCellAnchor>
  <xdr:twoCellAnchor editAs="oneCell">
    <xdr:from>
      <xdr:col>11</xdr:col>
      <xdr:colOff>80964</xdr:colOff>
      <xdr:row>26</xdr:row>
      <xdr:rowOff>35702</xdr:rowOff>
    </xdr:from>
    <xdr:to>
      <xdr:col>11</xdr:col>
      <xdr:colOff>440964</xdr:colOff>
      <xdr:row>26</xdr:row>
      <xdr:rowOff>395702</xdr:rowOff>
    </xdr:to>
    <xdr:pic>
      <xdr:nvPicPr>
        <xdr:cNvPr id="7" name="Image 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82277" y="10310796"/>
          <a:ext cx="360000" cy="36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lafabriquedunet.fr/" TargetMode="Externa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B1:N44"/>
  <sheetViews>
    <sheetView showGridLines="0" tabSelected="1" zoomScale="80" zoomScaleNormal="80" zoomScalePageLayoutView="90" workbookViewId="0">
      <pane ySplit="6" topLeftCell="A7" activePane="bottomLeft" state="frozen"/>
      <selection pane="bottomLeft" activeCell="N17" sqref="N17"/>
    </sheetView>
  </sheetViews>
  <sheetFormatPr baseColWidth="10" defaultColWidth="10.5703125" defaultRowHeight="15" outlineLevelRow="1" outlineLevelCol="1" x14ac:dyDescent="0.25"/>
  <cols>
    <col min="1" max="1" width="3.28515625" style="2" customWidth="1"/>
    <col min="2" max="2" width="31.28515625" style="2" customWidth="1"/>
    <col min="3" max="3" width="24.42578125" style="2" customWidth="1"/>
    <col min="4" max="4" width="26.85546875" style="2" customWidth="1"/>
    <col min="5" max="5" width="19.140625" style="2" hidden="1" customWidth="1" outlineLevel="1"/>
    <col min="6" max="7" width="20.28515625" style="2" hidden="1" customWidth="1" outlineLevel="1"/>
    <col min="8" max="8" width="28.42578125" style="2" customWidth="1" collapsed="1"/>
    <col min="9" max="9" width="1" style="2" customWidth="1"/>
    <col min="10" max="10" width="31.85546875" style="2" customWidth="1"/>
    <col min="11" max="11" width="10.5703125" style="2"/>
    <col min="12" max="12" width="24.7109375" style="2" customWidth="1"/>
    <col min="13" max="13" width="29" style="2" customWidth="1"/>
    <col min="14" max="14" width="28.28515625" style="2" customWidth="1"/>
    <col min="15" max="16384" width="10.5703125" style="2"/>
  </cols>
  <sheetData>
    <row r="1" spans="2:14" ht="7.5" customHeight="1" x14ac:dyDescent="0.25"/>
    <row r="2" spans="2:14" ht="36" x14ac:dyDescent="0.25">
      <c r="B2" s="11" t="s">
        <v>49</v>
      </c>
      <c r="C2" s="1"/>
      <c r="D2" s="1"/>
      <c r="E2" s="5"/>
      <c r="H2" s="27" t="s">
        <v>61</v>
      </c>
    </row>
    <row r="3" spans="2:14" ht="29.25" customHeight="1" x14ac:dyDescent="0.25">
      <c r="B3" s="16" t="s">
        <v>9</v>
      </c>
      <c r="C3" s="59" t="s">
        <v>12</v>
      </c>
      <c r="D3" s="14"/>
      <c r="E3" s="7"/>
      <c r="H3" s="27" t="s">
        <v>60</v>
      </c>
    </row>
    <row r="4" spans="2:14" ht="43.5" customHeight="1" x14ac:dyDescent="0.25">
      <c r="B4" s="17" t="s">
        <v>10</v>
      </c>
      <c r="C4" s="60">
        <v>11</v>
      </c>
      <c r="D4" s="15"/>
      <c r="L4"/>
      <c r="M4"/>
    </row>
    <row r="5" spans="2:14" ht="7.5" customHeight="1" thickBot="1" x14ac:dyDescent="0.3">
      <c r="C5" s="1"/>
      <c r="D5" s="1"/>
      <c r="E5" s="5"/>
      <c r="L5" s="25"/>
      <c r="M5"/>
      <c r="N5"/>
    </row>
    <row r="6" spans="2:14" s="9" customFormat="1" ht="30" customHeight="1" thickTop="1" thickBot="1" x14ac:dyDescent="0.3">
      <c r="B6" s="77" t="s">
        <v>14</v>
      </c>
      <c r="C6" s="77"/>
      <c r="D6" s="78"/>
      <c r="E6" s="18" t="s">
        <v>21</v>
      </c>
      <c r="F6" s="19" t="s">
        <v>12</v>
      </c>
      <c r="G6" s="19" t="s">
        <v>13</v>
      </c>
      <c r="H6" s="38" t="s">
        <v>50</v>
      </c>
      <c r="J6" s="8" t="s">
        <v>17</v>
      </c>
      <c r="L6" s="115" t="s">
        <v>3</v>
      </c>
      <c r="M6" s="116" t="str">
        <f>H37</f>
        <v>6 000€ - 7 000€</v>
      </c>
      <c r="N6"/>
    </row>
    <row r="7" spans="2:14" ht="33" customHeight="1" thickTop="1" x14ac:dyDescent="0.25">
      <c r="B7" s="97" t="s">
        <v>15</v>
      </c>
      <c r="C7" s="86" t="s">
        <v>56</v>
      </c>
      <c r="D7" s="87"/>
      <c r="E7" s="62">
        <v>8</v>
      </c>
      <c r="F7" s="39">
        <f>$E7*(Paramètres!$C$7/Paramètres!$C$6)</f>
        <v>400</v>
      </c>
      <c r="G7" s="39">
        <f>$E7*(Paramètres!$C$8/Paramètres!$C$6)</f>
        <v>250</v>
      </c>
      <c r="H7" s="40">
        <f>INDEX(F7:G7,1,MATCH($C$3,F$6:G$6))</f>
        <v>400</v>
      </c>
      <c r="J7" s="61" t="s">
        <v>24</v>
      </c>
    </row>
    <row r="8" spans="2:14" ht="33" customHeight="1" x14ac:dyDescent="0.25">
      <c r="B8" s="98"/>
      <c r="C8" s="88" t="s">
        <v>57</v>
      </c>
      <c r="D8" s="89"/>
      <c r="E8" s="63">
        <f>IF($C$4&lt;Paramètres!E7,Paramètres!F7*$C$4,IF($C$4&lt;Paramètres!E8,Paramètres!E7*Paramètres!F7+($C$4-Paramètres!E7)*Paramètres!F8,Paramètres!E7*Paramètres!F7+(Paramètres!E8-Paramètres!E7)*Paramètres!F8+($C$4-Paramètres!E8)*Paramètres!F9))</f>
        <v>29</v>
      </c>
      <c r="F8" s="41">
        <f>IF($J8="Oui",$E8*(Paramètres!$C$7/Paramètres!$C$6),0)</f>
        <v>0</v>
      </c>
      <c r="G8" s="41">
        <f>IF($J8="Oui",$E8*(Paramètres!$C$8/Paramètres!$C$6),0)</f>
        <v>0</v>
      </c>
      <c r="H8" s="42">
        <f t="shared" ref="H8" si="0">INDEX(F8:G8,1,MATCH($C$3,F$6:G$6))</f>
        <v>0</v>
      </c>
      <c r="J8" s="54" t="s">
        <v>2</v>
      </c>
    </row>
    <row r="9" spans="2:14" ht="33" customHeight="1" x14ac:dyDescent="0.25">
      <c r="B9" s="98"/>
      <c r="C9" s="88" t="s">
        <v>16</v>
      </c>
      <c r="D9" s="89"/>
      <c r="E9" s="63">
        <f>IF($C$4&lt;Paramètres!G7,Paramètres!H7*$C$4,IF($C$4&lt;Paramètres!G8,Paramètres!G7*Paramètres!H7+($C$4-Paramètres!G7)*Paramètres!H8,Paramètres!G7*Paramètres!H7+(Paramètres!G8-Paramètres!G7)*Paramètres!H8+($C$4-Paramètres!G8)*Paramètres!H9))</f>
        <v>8.8000000000000007</v>
      </c>
      <c r="F9" s="41">
        <f>IF($J9="Oui",$E9*(Paramètres!$C$7/Paramètres!$C$6),0)</f>
        <v>0</v>
      </c>
      <c r="G9" s="41">
        <f>IF($J9="Oui",$E9*(Paramètres!$C$8/Paramètres!$C$6),0)</f>
        <v>0</v>
      </c>
      <c r="H9" s="42">
        <f t="shared" ref="H9" si="1">INDEX(F9:G9,1,MATCH($C$3,F$6:G$6))</f>
        <v>0</v>
      </c>
      <c r="J9" s="54" t="s">
        <v>2</v>
      </c>
    </row>
    <row r="10" spans="2:14" ht="33" customHeight="1" x14ac:dyDescent="0.25">
      <c r="B10" s="98"/>
      <c r="C10" s="90" t="s">
        <v>26</v>
      </c>
      <c r="D10" s="91"/>
      <c r="E10" s="63">
        <f>IF($C$4&lt;Paramètres!I7,Paramètres!J7*$C$4,IF($C$4&lt;Paramètres!I8,Paramètres!I7*Paramètres!J7+($C$4-Paramètres!I7)*Paramètres!J8,Paramètres!I7*Paramètres!J7+(Paramètres!I8-Paramètres!I7)*Paramètres!J8+($C$4-Paramètres!I8)*Paramètres!J9))</f>
        <v>22</v>
      </c>
      <c r="F10" s="41">
        <f>$E10*(Paramètres!$C$7/Paramètres!$C$6)</f>
        <v>1100</v>
      </c>
      <c r="G10" s="41">
        <f>$E10*(Paramètres!$C$8/Paramètres!$C$6)</f>
        <v>687.5</v>
      </c>
      <c r="H10" s="42">
        <f t="shared" ref="H10" si="2">INDEX(F10:G10,1,MATCH($C$3,F$6:G$6))</f>
        <v>1100</v>
      </c>
      <c r="J10" s="73" t="s">
        <v>24</v>
      </c>
    </row>
    <row r="11" spans="2:14" ht="33" customHeight="1" x14ac:dyDescent="0.25">
      <c r="B11" s="98"/>
      <c r="C11" s="79" t="s">
        <v>22</v>
      </c>
      <c r="D11" s="80"/>
      <c r="E11" s="67">
        <f>SUM(E7:E10)</f>
        <v>67.8</v>
      </c>
      <c r="F11" s="48">
        <f>SUM(F7:F10)</f>
        <v>1500</v>
      </c>
      <c r="G11" s="48">
        <f t="shared" ref="G11" si="3">SUM(G7:G10)</f>
        <v>937.5</v>
      </c>
      <c r="H11" s="51">
        <f t="shared" ref="H11" si="4">SUM(H7:H10)</f>
        <v>1500</v>
      </c>
      <c r="I11" s="13"/>
      <c r="J11" s="53"/>
    </row>
    <row r="12" spans="2:14" ht="33" customHeight="1" x14ac:dyDescent="0.25">
      <c r="B12" s="98" t="s">
        <v>19</v>
      </c>
      <c r="C12" s="86" t="s">
        <v>64</v>
      </c>
      <c r="D12" s="87"/>
      <c r="E12" s="64">
        <v>4</v>
      </c>
      <c r="F12" s="44">
        <f>IF($J12="Oui",$E12*(Paramètres!$C$7/Paramètres!$C$6),0)</f>
        <v>0</v>
      </c>
      <c r="G12" s="44">
        <f>IF($J12="Oui",$E12*(Paramètres!$C$8/Paramètres!$C$6),0)</f>
        <v>0</v>
      </c>
      <c r="H12" s="45">
        <f>INDEX(F12:G12,1,MATCH($C$3,F$6:G$6))</f>
        <v>0</v>
      </c>
      <c r="J12" s="55" t="s">
        <v>2</v>
      </c>
      <c r="L12" s="85"/>
      <c r="M12" s="85"/>
    </row>
    <row r="13" spans="2:14" ht="33" customHeight="1" x14ac:dyDescent="0.25">
      <c r="B13" s="98"/>
      <c r="C13" s="88" t="s">
        <v>63</v>
      </c>
      <c r="D13" s="89"/>
      <c r="E13" s="65">
        <v>12</v>
      </c>
      <c r="F13" s="46">
        <f>IF($J13="Oui",$E13*(Paramètres!$C$7/Paramètres!$C$6),0)</f>
        <v>600</v>
      </c>
      <c r="G13" s="46">
        <f>IF($J13="Oui",$E13*(Paramètres!$C$8/Paramètres!$C$6),0)</f>
        <v>375</v>
      </c>
      <c r="H13" s="47">
        <f>INDEX(F13:G13,1,MATCH($C$3,F$6:G$6))</f>
        <v>600</v>
      </c>
      <c r="J13" s="56" t="s">
        <v>1</v>
      </c>
      <c r="L13" s="12"/>
      <c r="M13" s="12"/>
    </row>
    <row r="14" spans="2:14" ht="33" customHeight="1" x14ac:dyDescent="0.25">
      <c r="B14" s="98"/>
      <c r="C14" s="88" t="s">
        <v>62</v>
      </c>
      <c r="D14" s="89"/>
      <c r="E14" s="66">
        <v>40</v>
      </c>
      <c r="F14" s="41">
        <f>IF($J14="Oui",$E14*(Paramètres!$C$7/Paramètres!$C$6),0)</f>
        <v>0</v>
      </c>
      <c r="G14" s="41">
        <f>IF($J14="Oui",$E14*(Paramètres!$C$8/Paramètres!$C$6),0)</f>
        <v>0</v>
      </c>
      <c r="H14" s="42">
        <f t="shared" ref="H14" si="5">INDEX(F14:G14,1,MATCH($C$3,F$6:G$6))</f>
        <v>0</v>
      </c>
      <c r="J14" s="54" t="s">
        <v>2</v>
      </c>
    </row>
    <row r="15" spans="2:14" ht="33" customHeight="1" x14ac:dyDescent="0.25">
      <c r="B15" s="98"/>
      <c r="C15" s="90" t="s">
        <v>40</v>
      </c>
      <c r="D15" s="91"/>
      <c r="E15" s="63">
        <f>IF($C$4&lt;Paramètres!K7,Paramètres!L7*$C$4,IF($C$4&lt;Paramètres!K8,Paramètres!K7*Paramètres!L7+($C$4-Paramètres!K7)*Paramètres!L8,Paramètres!K7*Paramètres!L7+(Paramètres!K8-Paramètres!K7)*Paramètres!L8+($C$4-Paramètres!K8)*Paramètres!L9))</f>
        <v>44</v>
      </c>
      <c r="F15" s="41">
        <f>$E15*(Paramètres!$C$7/Paramètres!$C$6)</f>
        <v>2200</v>
      </c>
      <c r="G15" s="41">
        <f>$E15*(Paramètres!$C$8/Paramètres!$C$6)</f>
        <v>1375</v>
      </c>
      <c r="H15" s="42">
        <f t="shared" ref="H15" si="6">INDEX(F15:G15,1,MATCH($C$3,F$6:G$6))</f>
        <v>2200</v>
      </c>
      <c r="J15" s="73" t="s">
        <v>24</v>
      </c>
    </row>
    <row r="16" spans="2:14" ht="33" customHeight="1" x14ac:dyDescent="0.25">
      <c r="B16" s="98"/>
      <c r="C16" s="79" t="s">
        <v>23</v>
      </c>
      <c r="D16" s="80"/>
      <c r="E16" s="67">
        <f>SUM(E12:E15)</f>
        <v>100</v>
      </c>
      <c r="F16" s="48">
        <f>SUM(F12:F15)</f>
        <v>2800</v>
      </c>
      <c r="G16" s="43">
        <f t="shared" ref="G16:H16" si="7">SUM(G12:G15)</f>
        <v>1750</v>
      </c>
      <c r="H16" s="52">
        <f t="shared" si="7"/>
        <v>2800</v>
      </c>
      <c r="I16" s="13"/>
      <c r="J16" s="53"/>
    </row>
    <row r="17" spans="2:10" ht="33" customHeight="1" x14ac:dyDescent="0.25">
      <c r="B17" s="98" t="s">
        <v>27</v>
      </c>
      <c r="C17" s="83" t="s">
        <v>28</v>
      </c>
      <c r="D17" s="84"/>
      <c r="E17" s="68">
        <v>4</v>
      </c>
      <c r="F17" s="102">
        <f>IF($J17="Oui",$E17*(Paramètres!$C$7/Paramètres!$C$6),0)</f>
        <v>200</v>
      </c>
      <c r="G17" s="102">
        <f>IF($J17="Oui",$E17*(Paramètres!$C$8/Paramètres!$C$6),0)</f>
        <v>125</v>
      </c>
      <c r="H17" s="103">
        <f>INDEX(F17:G17,1,MATCH($C$3,F$6:G$6))</f>
        <v>200</v>
      </c>
      <c r="J17" s="57" t="s">
        <v>1</v>
      </c>
    </row>
    <row r="18" spans="2:10" ht="33" customHeight="1" x14ac:dyDescent="0.25">
      <c r="B18" s="98"/>
      <c r="C18" s="83" t="s">
        <v>5</v>
      </c>
      <c r="D18" s="84"/>
      <c r="E18" s="68">
        <v>4</v>
      </c>
      <c r="F18" s="104">
        <f>IF($J18="Oui",$E18*(Paramètres!$C$7/Paramètres!$C$6),0)</f>
        <v>200</v>
      </c>
      <c r="G18" s="104">
        <f>IF($J18="Oui",$E18*(Paramètres!$C$8/Paramètres!$C$6),0)</f>
        <v>125</v>
      </c>
      <c r="H18" s="105">
        <f t="shared" ref="H18:H24" si="8">INDEX(F18:G18,1,MATCH($C$3,F$6:G$6))</f>
        <v>200</v>
      </c>
      <c r="J18" s="57" t="s">
        <v>1</v>
      </c>
    </row>
    <row r="19" spans="2:10" ht="33" customHeight="1" x14ac:dyDescent="0.25">
      <c r="B19" s="98"/>
      <c r="C19" s="83" t="s">
        <v>4</v>
      </c>
      <c r="D19" s="84"/>
      <c r="E19" s="68">
        <v>12</v>
      </c>
      <c r="F19" s="104">
        <f>IF($J19="Oui",$E19*(Paramètres!$C$7/Paramètres!$C$6),0)</f>
        <v>0</v>
      </c>
      <c r="G19" s="104">
        <f>IF($J19="Oui",$E19*(Paramètres!$C$8/Paramètres!$C$6),0)</f>
        <v>0</v>
      </c>
      <c r="H19" s="105">
        <f t="shared" si="8"/>
        <v>0</v>
      </c>
      <c r="J19" s="57" t="s">
        <v>2</v>
      </c>
    </row>
    <row r="20" spans="2:10" ht="33" customHeight="1" x14ac:dyDescent="0.25">
      <c r="B20" s="98"/>
      <c r="C20" s="83" t="s">
        <v>55</v>
      </c>
      <c r="D20" s="84"/>
      <c r="E20" s="68">
        <v>16</v>
      </c>
      <c r="F20" s="104">
        <f>IF($J20="Oui",$E20*(Paramètres!$C$7/Paramètres!$C$6),0)</f>
        <v>0</v>
      </c>
      <c r="G20" s="104">
        <f>IF($J20="Oui",$E20*(Paramètres!$C$8/Paramètres!$C$6),0)</f>
        <v>0</v>
      </c>
      <c r="H20" s="105">
        <f t="shared" si="8"/>
        <v>0</v>
      </c>
      <c r="J20" s="57" t="s">
        <v>2</v>
      </c>
    </row>
    <row r="21" spans="2:10" ht="33" customHeight="1" x14ac:dyDescent="0.25">
      <c r="B21" s="98"/>
      <c r="C21" s="83" t="s">
        <v>29</v>
      </c>
      <c r="D21" s="84"/>
      <c r="E21" s="68">
        <v>16</v>
      </c>
      <c r="F21" s="104">
        <f>IF($J21="Oui",$E21*(Paramètres!$C$7/Paramètres!$C$6),0)</f>
        <v>0</v>
      </c>
      <c r="G21" s="104">
        <f>IF($J21="Oui",$E21*(Paramètres!$C$8/Paramètres!$C$6),0)</f>
        <v>0</v>
      </c>
      <c r="H21" s="105">
        <f t="shared" si="8"/>
        <v>0</v>
      </c>
      <c r="J21" s="57" t="s">
        <v>2</v>
      </c>
    </row>
    <row r="22" spans="2:10" ht="33" customHeight="1" x14ac:dyDescent="0.25">
      <c r="B22" s="98"/>
      <c r="C22" s="83" t="s">
        <v>30</v>
      </c>
      <c r="D22" s="84"/>
      <c r="E22" s="65">
        <v>40</v>
      </c>
      <c r="F22" s="104">
        <f>IF($J22="Oui",$E22*(Paramètres!$C$7/Paramètres!$C$6),0)</f>
        <v>0</v>
      </c>
      <c r="G22" s="104">
        <f>IF($J22="Oui",$E22*(Paramètres!$C$8/Paramètres!$C$6),0)</f>
        <v>0</v>
      </c>
      <c r="H22" s="105">
        <f t="shared" si="8"/>
        <v>0</v>
      </c>
      <c r="J22" s="57" t="s">
        <v>2</v>
      </c>
    </row>
    <row r="23" spans="2:10" ht="33" customHeight="1" x14ac:dyDescent="0.25">
      <c r="B23" s="98"/>
      <c r="C23" s="83" t="s">
        <v>31</v>
      </c>
      <c r="D23" s="84"/>
      <c r="E23" s="68">
        <v>16</v>
      </c>
      <c r="F23" s="104">
        <f>IF($J23="Oui",$E23*(Paramètres!$C$7/Paramètres!$C$6),0)</f>
        <v>800</v>
      </c>
      <c r="G23" s="104">
        <f>IF($J23="Oui",$E23*(Paramètres!$C$8/Paramètres!$C$6),0)</f>
        <v>500</v>
      </c>
      <c r="H23" s="105">
        <f t="shared" si="8"/>
        <v>800</v>
      </c>
      <c r="J23" s="57" t="s">
        <v>1</v>
      </c>
    </row>
    <row r="24" spans="2:10" ht="33" customHeight="1" x14ac:dyDescent="0.25">
      <c r="B24" s="98"/>
      <c r="C24" s="81" t="s">
        <v>32</v>
      </c>
      <c r="D24" s="82"/>
      <c r="E24" s="69">
        <v>50</v>
      </c>
      <c r="F24" s="106">
        <f>IF($J24="Oui",$E24*(Paramètres!$C$7/Paramètres!$C$6),0)</f>
        <v>0</v>
      </c>
      <c r="G24" s="106">
        <f>IF($J24="Oui",$E24*(Paramètres!$C$8/Paramètres!$C$6),0)</f>
        <v>0</v>
      </c>
      <c r="H24" s="107">
        <f t="shared" si="8"/>
        <v>0</v>
      </c>
      <c r="J24" s="58" t="s">
        <v>2</v>
      </c>
    </row>
    <row r="25" spans="2:10" ht="33" customHeight="1" x14ac:dyDescent="0.25">
      <c r="B25" s="98"/>
      <c r="C25" s="79" t="s">
        <v>25</v>
      </c>
      <c r="D25" s="80"/>
      <c r="E25" s="67">
        <f>SUM(E17:E24)</f>
        <v>158</v>
      </c>
      <c r="F25" s="48">
        <f>SUM(F17:F24)</f>
        <v>1200</v>
      </c>
      <c r="G25" s="48">
        <f>SUM(G17:G24)</f>
        <v>750</v>
      </c>
      <c r="H25" s="51">
        <f>SUM(H17:H24)</f>
        <v>1200</v>
      </c>
      <c r="I25" s="13"/>
      <c r="J25" s="53"/>
    </row>
    <row r="26" spans="2:10" ht="33" customHeight="1" x14ac:dyDescent="0.25">
      <c r="B26" s="98" t="s">
        <v>33</v>
      </c>
      <c r="C26" s="86" t="s">
        <v>41</v>
      </c>
      <c r="D26" s="87"/>
      <c r="E26" s="62">
        <v>4</v>
      </c>
      <c r="F26" s="49">
        <f>IF($J26="Oui",$E26*(Paramètres!$C$7/Paramètres!$C$6),0)</f>
        <v>200</v>
      </c>
      <c r="G26" s="49">
        <f>IF($J26="Oui",$E26*(Paramètres!$C$8/Paramètres!$C$6),0)</f>
        <v>125</v>
      </c>
      <c r="H26" s="50">
        <f t="shared" ref="H26" si="9">INDEX(F26:G26,1,MATCH($C$3,F$6:G$6))</f>
        <v>200</v>
      </c>
      <c r="J26" s="55" t="s">
        <v>1</v>
      </c>
    </row>
    <row r="27" spans="2:10" ht="33" customHeight="1" x14ac:dyDescent="0.25">
      <c r="B27" s="98"/>
      <c r="C27" s="88" t="s">
        <v>42</v>
      </c>
      <c r="D27" s="89"/>
      <c r="E27" s="68">
        <v>20</v>
      </c>
      <c r="F27" s="49">
        <f>IF($J27="Oui",$E27*(Paramètres!$C$7/Paramètres!$C$6),0)</f>
        <v>0</v>
      </c>
      <c r="G27" s="49">
        <f>IF($J27="Oui",$E27*(Paramètres!$C$8/Paramètres!$C$6),0)</f>
        <v>0</v>
      </c>
      <c r="H27" s="50">
        <f t="shared" ref="H27:H28" si="10">INDEX(F27:G27,1,MATCH($C$3,F$6:G$6))</f>
        <v>0</v>
      </c>
      <c r="J27" s="57" t="s">
        <v>2</v>
      </c>
    </row>
    <row r="28" spans="2:10" ht="33" customHeight="1" x14ac:dyDescent="0.25">
      <c r="B28" s="98"/>
      <c r="C28" s="90" t="s">
        <v>43</v>
      </c>
      <c r="D28" s="91"/>
      <c r="E28" s="69">
        <v>100</v>
      </c>
      <c r="F28" s="49">
        <f>IF($J28="Oui",$E28*(Paramètres!$C$7/Paramètres!$C$6),0)</f>
        <v>0</v>
      </c>
      <c r="G28" s="49">
        <f>IF($J28="Oui",$E28*(Paramètres!$C$8/Paramètres!$C$6),0)</f>
        <v>0</v>
      </c>
      <c r="H28" s="50">
        <f t="shared" si="10"/>
        <v>0</v>
      </c>
      <c r="J28" s="58" t="s">
        <v>2</v>
      </c>
    </row>
    <row r="29" spans="2:10" ht="33" customHeight="1" x14ac:dyDescent="0.25">
      <c r="B29" s="98"/>
      <c r="C29" s="79" t="s">
        <v>45</v>
      </c>
      <c r="D29" s="80"/>
      <c r="E29" s="67">
        <f>SUM(E26:E28)</f>
        <v>124</v>
      </c>
      <c r="F29" s="48">
        <f t="shared" ref="F29:H29" si="11">SUM(F26:F28)</f>
        <v>200</v>
      </c>
      <c r="G29" s="48">
        <f t="shared" si="11"/>
        <v>125</v>
      </c>
      <c r="H29" s="51">
        <f t="shared" si="11"/>
        <v>200</v>
      </c>
      <c r="I29" s="13"/>
      <c r="J29" s="53"/>
    </row>
    <row r="30" spans="2:10" ht="33" customHeight="1" x14ac:dyDescent="0.25">
      <c r="B30" s="98" t="s">
        <v>34</v>
      </c>
      <c r="C30" s="86" t="s">
        <v>35</v>
      </c>
      <c r="D30" s="100"/>
      <c r="E30" s="70">
        <v>6</v>
      </c>
      <c r="F30" s="49">
        <f>IF($J30="Oui",$E30*(Paramètres!$C$7/Paramètres!$C$6),0)</f>
        <v>300</v>
      </c>
      <c r="G30" s="49">
        <f>IF($J30="Oui",$E30*(Paramètres!$C$8/Paramètres!$C$6),0)</f>
        <v>187.5</v>
      </c>
      <c r="H30" s="50">
        <f t="shared" ref="H30" si="12">INDEX(F30:G30,1,MATCH($C$3,F$6:G$6))</f>
        <v>300</v>
      </c>
      <c r="J30" s="55" t="s">
        <v>1</v>
      </c>
    </row>
    <row r="31" spans="2:10" ht="33" customHeight="1" x14ac:dyDescent="0.25">
      <c r="B31" s="98"/>
      <c r="C31" s="88" t="s">
        <v>36</v>
      </c>
      <c r="D31" s="101"/>
      <c r="E31" s="71">
        <v>32</v>
      </c>
      <c r="F31" s="49">
        <f>IF($J31="Oui",$E31*(Paramètres!$C$7/Paramètres!$C$6),0)</f>
        <v>0</v>
      </c>
      <c r="G31" s="49">
        <f>IF($J31="Oui",$E31*(Paramètres!$C$8/Paramètres!$C$6),0)</f>
        <v>0</v>
      </c>
      <c r="H31" s="50">
        <f t="shared" ref="H31:H34" si="13">INDEX(F31:G31,1,MATCH($C$3,F$6:G$6))</f>
        <v>0</v>
      </c>
      <c r="J31" s="57" t="s">
        <v>2</v>
      </c>
    </row>
    <row r="32" spans="2:10" ht="33" customHeight="1" x14ac:dyDescent="0.25">
      <c r="B32" s="98"/>
      <c r="C32" s="88" t="s">
        <v>38</v>
      </c>
      <c r="D32" s="101"/>
      <c r="E32" s="71">
        <v>40</v>
      </c>
      <c r="F32" s="49">
        <f>IF($J32="Oui",$E32*(Paramètres!$C$7/Paramètres!$C$6),0)</f>
        <v>0</v>
      </c>
      <c r="G32" s="49">
        <f>IF($J32="Oui",$E32*(Paramètres!$C$8/Paramètres!$C$6),0)</f>
        <v>0</v>
      </c>
      <c r="H32" s="50">
        <f t="shared" si="13"/>
        <v>0</v>
      </c>
      <c r="J32" s="57" t="s">
        <v>2</v>
      </c>
    </row>
    <row r="33" spans="2:10" ht="33" customHeight="1" x14ac:dyDescent="0.25">
      <c r="B33" s="98"/>
      <c r="C33" s="88" t="s">
        <v>37</v>
      </c>
      <c r="D33" s="101"/>
      <c r="E33" s="71">
        <v>16</v>
      </c>
      <c r="F33" s="49">
        <f>IF($J33="Oui",$E33*(Paramètres!$C$7/Paramètres!$C$6),0)</f>
        <v>0</v>
      </c>
      <c r="G33" s="49">
        <f>IF($J33="Oui",$E33*(Paramètres!$C$8/Paramètres!$C$6),0)</f>
        <v>0</v>
      </c>
      <c r="H33" s="50">
        <f t="shared" si="13"/>
        <v>0</v>
      </c>
      <c r="J33" s="57" t="s">
        <v>2</v>
      </c>
    </row>
    <row r="34" spans="2:10" ht="33" customHeight="1" x14ac:dyDescent="0.25">
      <c r="B34" s="98"/>
      <c r="C34" s="88" t="s">
        <v>39</v>
      </c>
      <c r="D34" s="101"/>
      <c r="E34" s="72">
        <v>20</v>
      </c>
      <c r="F34" s="49">
        <f>IF($J34="Oui",$E34*(Paramètres!$C$7/Paramètres!$C$6),0)</f>
        <v>0</v>
      </c>
      <c r="G34" s="49">
        <f>IF($J34="Oui",$E34*(Paramètres!$C$8/Paramètres!$C$6),0)</f>
        <v>0</v>
      </c>
      <c r="H34" s="50">
        <f t="shared" si="13"/>
        <v>0</v>
      </c>
      <c r="J34" s="58" t="s">
        <v>2</v>
      </c>
    </row>
    <row r="35" spans="2:10" ht="33" customHeight="1" x14ac:dyDescent="0.25">
      <c r="B35" s="99"/>
      <c r="C35" s="79" t="s">
        <v>44</v>
      </c>
      <c r="D35" s="80"/>
      <c r="E35" s="67">
        <f>SUM(E30:E34)</f>
        <v>114</v>
      </c>
      <c r="F35" s="48">
        <f t="shared" ref="F35:H35" si="14">SUM(F30:F34)</f>
        <v>300</v>
      </c>
      <c r="G35" s="48">
        <f t="shared" si="14"/>
        <v>187.5</v>
      </c>
      <c r="H35" s="51">
        <f t="shared" si="14"/>
        <v>300</v>
      </c>
      <c r="I35" s="13"/>
      <c r="J35"/>
    </row>
    <row r="36" spans="2:10" ht="15.75" thickBot="1" x14ac:dyDescent="0.3">
      <c r="B36" s="3"/>
      <c r="C36" s="3"/>
      <c r="D36" s="3"/>
      <c r="E36" s="3"/>
    </row>
    <row r="37" spans="2:10" ht="33" customHeight="1" thickTop="1" thickBot="1" x14ac:dyDescent="0.3">
      <c r="B37" s="3"/>
      <c r="C37" s="133" t="s">
        <v>59</v>
      </c>
      <c r="D37" s="134"/>
      <c r="E37" s="29"/>
      <c r="F37" s="29"/>
      <c r="G37" s="29"/>
      <c r="H37" s="74" t="str">
        <f>CONCATENATE(TRUNC(H39/1000)," 000€ - ",TRUNC(J39/1000)," 000€")</f>
        <v>6 000€ - 7 000€</v>
      </c>
      <c r="I37" s="75"/>
      <c r="J37" s="76"/>
    </row>
    <row r="38" spans="2:10" s="26" customFormat="1" ht="33" hidden="1" customHeight="1" outlineLevel="1" thickTop="1" x14ac:dyDescent="0.25">
      <c r="B38" s="24"/>
      <c r="C38" s="24"/>
      <c r="D38" s="24"/>
      <c r="E38" s="25"/>
      <c r="F38" s="25"/>
      <c r="G38" s="28" t="s">
        <v>46</v>
      </c>
      <c r="H38" s="108" t="s">
        <v>47</v>
      </c>
      <c r="I38" s="109"/>
      <c r="J38" s="110" t="s">
        <v>48</v>
      </c>
    </row>
    <row r="39" spans="2:10" s="10" customFormat="1" ht="22.5" hidden="1" customHeight="1" outlineLevel="1" x14ac:dyDescent="0.25">
      <c r="B39" s="20"/>
      <c r="C39" s="20"/>
      <c r="D39" s="20"/>
      <c r="E39" s="20"/>
      <c r="F39" s="20"/>
      <c r="G39" s="21">
        <f>SUM(H11,H16,H25,H29,H35)</f>
        <v>6000</v>
      </c>
      <c r="H39" s="111">
        <f>TRUNC((G39/1000))*1000</f>
        <v>6000</v>
      </c>
      <c r="I39" s="22"/>
      <c r="J39" s="23">
        <f>IF(H39&lt;8000,H39+1000,IF(H39&lt;20000,H39+2000,H39+3000))</f>
        <v>7000</v>
      </c>
    </row>
    <row r="40" spans="2:10" ht="26.25" customHeight="1" collapsed="1" thickTop="1" x14ac:dyDescent="0.25">
      <c r="B40" s="3"/>
      <c r="C40"/>
      <c r="D40" s="132" t="s">
        <v>15</v>
      </c>
      <c r="E40" s="120"/>
      <c r="F40" s="112"/>
      <c r="G40" s="117"/>
      <c r="H40" s="135">
        <f>H11</f>
        <v>1500</v>
      </c>
      <c r="I40" s="124"/>
      <c r="J40" s="125"/>
    </row>
    <row r="41" spans="2:10" ht="26.25" customHeight="1" x14ac:dyDescent="0.25">
      <c r="B41" s="3"/>
      <c r="C41" s="3"/>
      <c r="D41" s="130" t="s">
        <v>19</v>
      </c>
      <c r="E41" s="121"/>
      <c r="F41" s="113"/>
      <c r="G41" s="118"/>
      <c r="H41" s="136">
        <f>H16</f>
        <v>2800</v>
      </c>
      <c r="I41" s="126"/>
      <c r="J41" s="127"/>
    </row>
    <row r="42" spans="2:10" ht="26.25" customHeight="1" x14ac:dyDescent="0.25">
      <c r="D42" s="130" t="s">
        <v>27</v>
      </c>
      <c r="E42" s="122"/>
      <c r="F42" s="113"/>
      <c r="G42" s="118"/>
      <c r="H42" s="136">
        <f>H25</f>
        <v>1200</v>
      </c>
      <c r="I42" s="126"/>
      <c r="J42" s="127"/>
    </row>
    <row r="43" spans="2:10" ht="26.25" customHeight="1" x14ac:dyDescent="0.25">
      <c r="D43" s="130" t="s">
        <v>33</v>
      </c>
      <c r="E43" s="122"/>
      <c r="F43" s="113"/>
      <c r="G43" s="118"/>
      <c r="H43" s="136">
        <f>H29</f>
        <v>200</v>
      </c>
      <c r="I43" s="126"/>
      <c r="J43" s="127"/>
    </row>
    <row r="44" spans="2:10" ht="26.25" customHeight="1" x14ac:dyDescent="0.25">
      <c r="D44" s="131" t="s">
        <v>34</v>
      </c>
      <c r="E44" s="123"/>
      <c r="F44" s="114"/>
      <c r="G44" s="119"/>
      <c r="H44" s="137">
        <f>H35</f>
        <v>300</v>
      </c>
      <c r="I44" s="128"/>
      <c r="J44" s="129"/>
    </row>
  </sheetData>
  <mergeCells count="43">
    <mergeCell ref="C37:D37"/>
    <mergeCell ref="H40:J40"/>
    <mergeCell ref="H41:J41"/>
    <mergeCell ref="H42:J42"/>
    <mergeCell ref="H43:J43"/>
    <mergeCell ref="H44:J44"/>
    <mergeCell ref="B30:B35"/>
    <mergeCell ref="B12:B16"/>
    <mergeCell ref="B26:B29"/>
    <mergeCell ref="C13:D13"/>
    <mergeCell ref="C14:D14"/>
    <mergeCell ref="C15:D15"/>
    <mergeCell ref="C16:D16"/>
    <mergeCell ref="C17:D17"/>
    <mergeCell ref="C18:D18"/>
    <mergeCell ref="C19:D19"/>
    <mergeCell ref="B7:B11"/>
    <mergeCell ref="C7:D7"/>
    <mergeCell ref="C8:D8"/>
    <mergeCell ref="C9:D9"/>
    <mergeCell ref="C10:D10"/>
    <mergeCell ref="C11:D11"/>
    <mergeCell ref="C20:D20"/>
    <mergeCell ref="C21:D21"/>
    <mergeCell ref="C22:D22"/>
    <mergeCell ref="C23:D23"/>
    <mergeCell ref="L12:M12"/>
    <mergeCell ref="C12:D12"/>
    <mergeCell ref="H37:J37"/>
    <mergeCell ref="B6:D6"/>
    <mergeCell ref="C35:D35"/>
    <mergeCell ref="C32:D32"/>
    <mergeCell ref="B17:B25"/>
    <mergeCell ref="C29:D29"/>
    <mergeCell ref="C30:D30"/>
    <mergeCell ref="C31:D31"/>
    <mergeCell ref="C33:D33"/>
    <mergeCell ref="C34:D34"/>
    <mergeCell ref="C24:D24"/>
    <mergeCell ref="C25:D25"/>
    <mergeCell ref="C26:D26"/>
    <mergeCell ref="C27:D27"/>
    <mergeCell ref="C28:D28"/>
  </mergeCells>
  <dataValidations count="6">
    <dataValidation type="list" allowBlank="1" showInputMessage="1" showErrorMessage="1" sqref="C3:D3">
      <formula1>presta</formula1>
    </dataValidation>
    <dataValidation allowBlank="1" showErrorMessage="1" sqref="C4:D4"/>
    <dataValidation allowBlank="1" sqref="J15:J16 J25 J29 E7:H35 J10:J11"/>
    <dataValidation type="list" allowBlank="1" sqref="J17:J24 J14 J26:J28 J30:J34 J8:J9">
      <formula1>presence</formula1>
    </dataValidation>
    <dataValidation type="list" allowBlank="1" showErrorMessage="1" errorTitle="Option obligatoire" sqref="J12:J13">
      <formula1>presence</formula1>
    </dataValidation>
    <dataValidation allowBlank="1" showErrorMessage="1" errorTitle="Option obligatoire" sqref="J7"/>
  </dataValidations>
  <hyperlinks>
    <hyperlink ref="B2" r:id="rId1" display="La Fabrique du Net"/>
  </hyperlinks>
  <pageMargins left="0.7" right="0.7" top="0.75" bottom="0.75" header="0.3" footer="0.3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5" name="Scroll Bar 4">
              <controlPr defaultSize="0" autoPict="0">
                <anchor moveWithCells="1">
                  <from>
                    <xdr:col>2</xdr:col>
                    <xdr:colOff>19050</xdr:colOff>
                    <xdr:row>3</xdr:row>
                    <xdr:rowOff>323850</xdr:rowOff>
                  </from>
                  <to>
                    <xdr:col>2</xdr:col>
                    <xdr:colOff>1619250</xdr:colOff>
                    <xdr:row>3</xdr:row>
                    <xdr:rowOff>533400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tabColor theme="3"/>
  </sheetPr>
  <dimension ref="A3:A5"/>
  <sheetViews>
    <sheetView showGridLines="0" workbookViewId="0">
      <selection activeCell="H5" sqref="H5"/>
    </sheetView>
  </sheetViews>
  <sheetFormatPr baseColWidth="10" defaultRowHeight="15" x14ac:dyDescent="0.25"/>
  <sheetData>
    <row r="3" ht="104.25" customHeight="1" x14ac:dyDescent="0.25"/>
    <row r="5" ht="93" customHeight="1" x14ac:dyDescent="0.25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B1:P15"/>
  <sheetViews>
    <sheetView showGridLines="0" zoomScale="90" zoomScaleNormal="90" zoomScalePageLayoutView="90" workbookViewId="0">
      <selection activeCell="C9" sqref="C9"/>
    </sheetView>
  </sheetViews>
  <sheetFormatPr baseColWidth="10" defaultColWidth="10.5703125" defaultRowHeight="15" x14ac:dyDescent="0.25"/>
  <cols>
    <col min="1" max="1" width="2.85546875" style="2" customWidth="1"/>
    <col min="2" max="2" width="27.7109375" style="2" customWidth="1"/>
    <col min="3" max="3" width="15.42578125" style="2" customWidth="1"/>
    <col min="4" max="4" width="10.5703125" style="2"/>
    <col min="5" max="12" width="21.5703125" style="2" customWidth="1"/>
    <col min="13" max="16384" width="10.5703125" style="2"/>
  </cols>
  <sheetData>
    <row r="1" spans="2:16" ht="7.5" customHeight="1" x14ac:dyDescent="0.25"/>
    <row r="2" spans="2:16" ht="30" customHeight="1" x14ac:dyDescent="0.25"/>
    <row r="3" spans="2:16" ht="6" customHeight="1" x14ac:dyDescent="0.25"/>
    <row r="4" spans="2:16" ht="2.25" customHeight="1" x14ac:dyDescent="0.25"/>
    <row r="5" spans="2:16" ht="22.5" customHeight="1" x14ac:dyDescent="0.25">
      <c r="B5" s="92" t="s">
        <v>0</v>
      </c>
      <c r="C5" s="93"/>
      <c r="E5" s="95" t="s">
        <v>58</v>
      </c>
      <c r="F5" s="92"/>
      <c r="G5" s="96" t="s">
        <v>54</v>
      </c>
      <c r="H5" s="96"/>
      <c r="I5" s="96" t="s">
        <v>26</v>
      </c>
      <c r="J5" s="96"/>
      <c r="K5" s="92" t="s">
        <v>20</v>
      </c>
      <c r="L5" s="93"/>
      <c r="N5" s="92" t="s">
        <v>51</v>
      </c>
      <c r="O5" s="92"/>
      <c r="P5" s="94"/>
    </row>
    <row r="6" spans="2:16" ht="21" customHeight="1" x14ac:dyDescent="0.25">
      <c r="B6" s="30" t="s">
        <v>8</v>
      </c>
      <c r="C6" s="6">
        <v>8</v>
      </c>
      <c r="E6" s="31" t="s">
        <v>52</v>
      </c>
      <c r="F6" s="32" t="s">
        <v>53</v>
      </c>
      <c r="G6" s="31" t="s">
        <v>52</v>
      </c>
      <c r="H6" s="32" t="s">
        <v>53</v>
      </c>
      <c r="I6" s="31" t="s">
        <v>52</v>
      </c>
      <c r="J6" s="32" t="s">
        <v>53</v>
      </c>
      <c r="K6" s="31" t="s">
        <v>52</v>
      </c>
      <c r="L6" s="32" t="s">
        <v>53</v>
      </c>
      <c r="N6" s="31" t="s">
        <v>11</v>
      </c>
      <c r="O6" s="32" t="s">
        <v>10</v>
      </c>
      <c r="P6" s="33" t="s">
        <v>18</v>
      </c>
    </row>
    <row r="7" spans="2:16" ht="21" customHeight="1" x14ac:dyDescent="0.25">
      <c r="B7" s="30" t="s">
        <v>6</v>
      </c>
      <c r="C7" s="4">
        <v>400</v>
      </c>
      <c r="E7" s="34">
        <v>6</v>
      </c>
      <c r="F7" s="35">
        <v>4</v>
      </c>
      <c r="G7" s="34">
        <v>20</v>
      </c>
      <c r="H7" s="35">
        <v>0.8</v>
      </c>
      <c r="I7" s="34">
        <v>20</v>
      </c>
      <c r="J7" s="35">
        <v>2</v>
      </c>
      <c r="K7" s="34">
        <v>20</v>
      </c>
      <c r="L7" s="35">
        <v>4</v>
      </c>
      <c r="N7" s="34" t="s">
        <v>12</v>
      </c>
      <c r="O7" s="35">
        <v>5</v>
      </c>
      <c r="P7" s="36" t="s">
        <v>1</v>
      </c>
    </row>
    <row r="8" spans="2:16" ht="21" customHeight="1" x14ac:dyDescent="0.25">
      <c r="B8" s="30" t="s">
        <v>7</v>
      </c>
      <c r="C8" s="4">
        <v>250</v>
      </c>
      <c r="E8" s="34">
        <v>20</v>
      </c>
      <c r="F8" s="35">
        <v>1</v>
      </c>
      <c r="G8" s="34">
        <v>50</v>
      </c>
      <c r="H8" s="35">
        <v>0.6</v>
      </c>
      <c r="I8" s="34">
        <v>50</v>
      </c>
      <c r="J8" s="35">
        <v>1</v>
      </c>
      <c r="K8" s="34">
        <v>50</v>
      </c>
      <c r="L8" s="35">
        <v>1</v>
      </c>
      <c r="N8" s="34" t="s">
        <v>13</v>
      </c>
      <c r="O8" s="35">
        <v>10</v>
      </c>
      <c r="P8" s="36" t="s">
        <v>2</v>
      </c>
    </row>
    <row r="9" spans="2:16" ht="21" customHeight="1" x14ac:dyDescent="0.25">
      <c r="E9" s="34"/>
      <c r="F9" s="35">
        <v>0.2</v>
      </c>
      <c r="G9" s="34"/>
      <c r="H9" s="35">
        <v>0.3</v>
      </c>
      <c r="I9" s="34"/>
      <c r="J9" s="35">
        <v>0.2</v>
      </c>
      <c r="K9" s="34"/>
      <c r="L9" s="35">
        <v>0.5</v>
      </c>
      <c r="N9" s="34"/>
      <c r="O9" s="35">
        <v>20</v>
      </c>
      <c r="P9" s="36"/>
    </row>
    <row r="10" spans="2:16" ht="21" customHeight="1" x14ac:dyDescent="0.25">
      <c r="E10"/>
      <c r="F10"/>
      <c r="G10"/>
      <c r="H10"/>
      <c r="N10" s="34"/>
      <c r="O10" s="35">
        <v>50</v>
      </c>
      <c r="P10" s="36"/>
    </row>
    <row r="11" spans="2:16" ht="21" customHeight="1" x14ac:dyDescent="0.25">
      <c r="E11"/>
      <c r="F11"/>
      <c r="G11"/>
      <c r="H11"/>
      <c r="N11" s="34"/>
      <c r="O11" s="35">
        <v>100</v>
      </c>
      <c r="P11" s="36"/>
    </row>
    <row r="12" spans="2:16" ht="21" customHeight="1" x14ac:dyDescent="0.25">
      <c r="E12"/>
      <c r="F12"/>
      <c r="G12"/>
      <c r="H12"/>
      <c r="N12" s="34"/>
      <c r="O12" s="35">
        <v>200</v>
      </c>
      <c r="P12" s="36"/>
    </row>
    <row r="13" spans="2:16" ht="21" customHeight="1" x14ac:dyDescent="0.25">
      <c r="E13"/>
      <c r="F13"/>
      <c r="G13"/>
      <c r="H13"/>
      <c r="N13" s="34"/>
      <c r="O13" s="35">
        <v>500</v>
      </c>
      <c r="P13" s="36"/>
    </row>
    <row r="14" spans="2:16" ht="21" customHeight="1" x14ac:dyDescent="0.25">
      <c r="E14"/>
      <c r="F14"/>
      <c r="G14"/>
      <c r="H14"/>
      <c r="N14" s="34"/>
      <c r="O14" s="37">
        <v>1000</v>
      </c>
      <c r="P14" s="36"/>
    </row>
    <row r="15" spans="2:16" x14ac:dyDescent="0.25">
      <c r="E15"/>
      <c r="F15"/>
      <c r="G15"/>
      <c r="H15"/>
      <c r="N15" s="34"/>
      <c r="O15" s="37">
        <v>5000</v>
      </c>
      <c r="P15" s="36"/>
    </row>
  </sheetData>
  <mergeCells count="6">
    <mergeCell ref="K5:L5"/>
    <mergeCell ref="B5:C5"/>
    <mergeCell ref="N5:P5"/>
    <mergeCell ref="E5:F5"/>
    <mergeCell ref="G5:H5"/>
    <mergeCell ref="I5:J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6</vt:i4>
      </vt:variant>
    </vt:vector>
  </HeadingPairs>
  <TitlesOfParts>
    <vt:vector size="9" baseType="lpstr">
      <vt:lpstr>Calcul Budget</vt:lpstr>
      <vt:lpstr>  </vt:lpstr>
      <vt:lpstr>Paramètres</vt:lpstr>
      <vt:lpstr>nb_pages</vt:lpstr>
      <vt:lpstr>note</vt:lpstr>
      <vt:lpstr>presence</vt:lpstr>
      <vt:lpstr>presta</vt:lpstr>
      <vt:lpstr>Score_act</vt:lpstr>
      <vt:lpstr>score_cms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Arnaud Parfait</dc:creator>
  <cp:lastModifiedBy>Yassine Hamou Tahra</cp:lastModifiedBy>
  <dcterms:created xsi:type="dcterms:W3CDTF">2010-10-27T16:55:03Z</dcterms:created>
  <dcterms:modified xsi:type="dcterms:W3CDTF">2013-10-09T21:46:32Z</dcterms:modified>
</cp:coreProperties>
</file>